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765" windowWidth="9840" windowHeight="7065" firstSheet="1" activeTab="1"/>
  </bookViews>
  <sheets>
    <sheet name="Hoja 2" sheetId="2" state="hidden" r:id="rId1"/>
    <sheet name="ODS-BCS JUNIO 2025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scUlfL6Rh+xYCrQfrxa//7pSrKVg5eIkWtcrkC11iwo="/>
    </ext>
  </extLst>
</workbook>
</file>

<file path=xl/calcChain.xml><?xml version="1.0" encoding="utf-8"?>
<calcChain xmlns="http://schemas.openxmlformats.org/spreadsheetml/2006/main">
  <c r="L52" i="3" l="1"/>
  <c r="K52" i="3"/>
  <c r="P51" i="3" l="1"/>
  <c r="P50" i="3"/>
  <c r="M50" i="3"/>
  <c r="P49" i="3"/>
  <c r="M49" i="3"/>
  <c r="P48" i="3"/>
  <c r="M48" i="3"/>
  <c r="P47" i="3"/>
  <c r="M47" i="3"/>
  <c r="P46" i="3"/>
  <c r="M46" i="3"/>
  <c r="P45" i="3"/>
  <c r="M45" i="3"/>
  <c r="P44" i="3"/>
  <c r="M44" i="3"/>
  <c r="P43" i="3"/>
  <c r="M43" i="3"/>
  <c r="P42" i="3"/>
  <c r="M42" i="3"/>
  <c r="P41" i="3"/>
  <c r="M41" i="3"/>
  <c r="P40" i="3"/>
  <c r="M40" i="3"/>
  <c r="P39" i="3"/>
  <c r="M39" i="3"/>
  <c r="P38" i="3"/>
  <c r="M38" i="3"/>
  <c r="P36" i="3"/>
  <c r="M36" i="3"/>
  <c r="P35" i="3"/>
  <c r="M35" i="3"/>
  <c r="P34" i="3"/>
  <c r="M34" i="3"/>
  <c r="P33" i="3"/>
  <c r="M33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P13" i="3"/>
  <c r="P12" i="3"/>
  <c r="M12" i="3"/>
  <c r="P11" i="3"/>
  <c r="M11" i="3"/>
  <c r="P10" i="3"/>
  <c r="M10" i="3"/>
  <c r="P9" i="3"/>
  <c r="M9" i="3"/>
  <c r="P8" i="3"/>
  <c r="M8" i="3"/>
  <c r="A10" i="2"/>
  <c r="B10" i="2"/>
  <c r="B5" i="2"/>
  <c r="A9" i="2"/>
  <c r="B6" i="2"/>
  <c r="A11" i="2"/>
  <c r="B8" i="2"/>
  <c r="B14" i="2"/>
  <c r="A15" i="2"/>
  <c r="B7" i="2"/>
  <c r="A8" i="2"/>
  <c r="A13" i="2"/>
  <c r="B12" i="2"/>
  <c r="B13" i="2"/>
  <c r="A14" i="2"/>
  <c r="A4" i="2"/>
  <c r="A2" i="2"/>
  <c r="B16" i="2"/>
  <c r="A3" i="2"/>
  <c r="A7" i="2"/>
  <c r="A12" i="2"/>
  <c r="A6" i="2"/>
  <c r="A5" i="2"/>
  <c r="B3" i="2"/>
  <c r="A16" i="2"/>
  <c r="B11" i="2"/>
  <c r="B4" i="2"/>
  <c r="B15" i="2"/>
  <c r="B9" i="2"/>
</calcChain>
</file>

<file path=xl/sharedStrings.xml><?xml version="1.0" encoding="utf-8"?>
<sst xmlns="http://schemas.openxmlformats.org/spreadsheetml/2006/main" count="234" uniqueCount="163">
  <si>
    <t>OBJETIVO DE DESARROLLO SOSTENIBLE</t>
  </si>
  <si>
    <t>PLAN DE DESARROLLO DISTRITAL</t>
  </si>
  <si>
    <t>PROYECTO DE INVERSIÓN:</t>
  </si>
  <si>
    <t>MAGNITUD FÍSICA</t>
  </si>
  <si>
    <t>(Cifras en millones)</t>
  </si>
  <si>
    <t>N° (1)</t>
  </si>
  <si>
    <t>NOMBRE (2)</t>
  </si>
  <si>
    <t>META DEL ODS (3)</t>
  </si>
  <si>
    <t>INDICADOR DEL ODS (4)</t>
  </si>
  <si>
    <t>META RESULTADO (5)</t>
  </si>
  <si>
    <t>INDICADOR RESULTADO (6)</t>
  </si>
  <si>
    <t>LINEA BASE (7)</t>
  </si>
  <si>
    <t>CÓDIGO (8)</t>
  </si>
  <si>
    <t>NOMBRE (9)</t>
  </si>
  <si>
    <t>META DEL PROYECTO (10)</t>
  </si>
  <si>
    <t>EJECUTADO (12)</t>
  </si>
  <si>
    <t>INDICADORES INSTITUCIONALES DE SEGUIMIENTO, CONTROL Y MONITOREO</t>
  </si>
  <si>
    <t>PROGRAMACIÓN FÍSICA DE LA VIGENCIA (14)</t>
  </si>
  <si>
    <t>EJECUCIÓN FÍSICA DE LA VIGENCIA (15)</t>
  </si>
  <si>
    <t>INDICADORES INSTITUCIONALES DE SEGUIMIENTO, CONTROL Y MONITOREO - MAGNITUD</t>
  </si>
  <si>
    <t>% EJECUCIÓN P/PTAL (13)</t>
  </si>
  <si>
    <t>% EJECUCIÓN FISICA DE LA VIGENCIA(16)</t>
  </si>
  <si>
    <t>4.7. De aquí a 2030, asegurar que todos los alumnos adquieran los conocimientos teóricos y prácticos necesarios para promover el desarrollo sostenible, entre otras cosas mediante la educación para el desarrollo sostenible y los estilos de vida sostenibles, los derechos humanos, la igualdad de género, la promoción de una cultura de paz y no violencia, la ciudadanía mundial y la valoración de la diversidad cultural y la contribución de la cultura al desarrollo sostenible</t>
  </si>
  <si>
    <t>10.3. Garantizar la igualdad de oportunidades y reducir la desigualdad de resultados, incluso eliminando las leyes, políticas y prácticas discriminatorias y promoviendo legislaciones, políticas y medidas adecuadas a ese respecto</t>
  </si>
  <si>
    <t>11.4. Redoblar los esfuerzos para proteger y salvaguardar el patrimonio cultural y natural del mundo</t>
  </si>
  <si>
    <t>16.6. Crear a todos los niveles instituciones eficaces y transparentes que rindan cuentas</t>
  </si>
  <si>
    <t>N/A</t>
  </si>
  <si>
    <r>
      <rPr>
        <b/>
        <sz val="9"/>
        <color rgb="FF000000"/>
        <rFont val="Arial"/>
        <family val="2"/>
      </rPr>
      <t>PRESUPUESTO VIGENCIA $</t>
    </r>
    <r>
      <rPr>
        <b/>
        <u/>
        <sz val="9"/>
        <color rgb="FF000000"/>
        <rFont val="Arial"/>
        <family val="2"/>
      </rPr>
      <t xml:space="preserve"> </t>
    </r>
  </si>
  <si>
    <t>Educación de Calidad</t>
  </si>
  <si>
    <t>4.7.1. Grado en el que (i) la educación para la ciudadanía global y (ii) la educación para el desarrollo sostenible, incluida la igualdad de género y los derechos humanos, son integrados en todos los niveles en (a) las políticas nacionales de educación (b) los planes de estudio (c) la formación del profesorado y (d) evaluación de los alumnos</t>
  </si>
  <si>
    <t>Implementar 8 estrategias de cultura ciudadana que promuevan la confianza, la convivencia, la resolución de conflictos, la eliminación del machismo y cualquier tipo de discriminación, los hábitos saludables, la salud mental, la cultura ambiental y el respeto por todas las formas de vida, la movilidad sostenible, segura y diferencial en Bogotá.</t>
  </si>
  <si>
    <t>Sumatoria de estrategias de cultura ciudadana realizadas</t>
  </si>
  <si>
    <t>Innovación y cambio cultural para la transformación de comportamientos que promuevan el orgullo por la ciudad de Bogotá D.C.</t>
  </si>
  <si>
    <t>Implementar 8 Estrategia(s) de transformación de cultura ciudadana</t>
  </si>
  <si>
    <t>Vincular a 10.000 personas, priorizando jóvenes, en acciones pedagógicas y de apropiación que fortalezcan la identidad cultural el respeto por las instituciones la confianza y el orgullo por la ciudad</t>
  </si>
  <si>
    <t>Sumatoria de los  participantes en la Escuela de Multiplicadores de Cultura Ciudadana</t>
  </si>
  <si>
    <t>Vincular 10000 persona(s) en acciones pedagógicas que fortalezcan la identidad cultural</t>
  </si>
  <si>
    <t>Promover sociedades pacíficas e inclusivas para el desarrollo sostenible, facilitar el acceso a la justicia para todos y construir a todos los niveles instituciones eficaces e inclusivas que rindan cuentas</t>
  </si>
  <si>
    <t>16.10 Garantizar el acceso público a la información y proteger las libertades fundamentales, de conformidad con las leyes nacionales y los acuerdos internacionales</t>
  </si>
  <si>
    <t>16.10.2 Número de países que adoptan y aplican garantías constitucionales, legales y / o de política para el acceso público a la información</t>
  </si>
  <si>
    <t>Realizar 120 mediciones que permitan consolidar una herramienta de gestión del conocimiento sobre cultura ciudadana, cultura, recreación y deporte en la ciudad, consolidando análisis e información recolectadda y procesada por el Observatorio de Gestión del conocimiento cultural, con el fin de gerar acciones puntuales que dinamicen el ecosistema cultural, integren a la ciudadanía en general y articule sus resultados con otros centros de pensamiento de Iberoamérica</t>
  </si>
  <si>
    <t>Total de investigaciones realizadas y publicadas.</t>
  </si>
  <si>
    <t>Realizar 120 Medición(es) sobre cultura ciudadana, cultura, recreación y deporte</t>
  </si>
  <si>
    <t>Lograr que las ciudades y los asentamientos humanos sean inclusivos, seguros, resilientes y sostenibles</t>
  </si>
  <si>
    <t>11.3 De aquí a 2030, aumentar la urbanización inclusiva y sostenible y la capacidad para la planificación y la gestión participativas, integradas y sostenibles de los asentamientos humanos en todos los países</t>
  </si>
  <si>
    <t>11.3.2. Porcentaje de ciudades con una estructura de participación directa de la sociedad civil en la planificación y la gestión urbanas que opera regular y democráticamente</t>
  </si>
  <si>
    <t>Promover 366 laboratorios barriales de innovación social y espacios de transformación cultural a través de acuerdos que reconozcan la memoria, la cultura, la recreación y el deporte en los barrios. Estos acuerdos promoverán la valoración social de estas prácticas, la cualificación de la participación incidente y el sentido de identidad de ciudad.</t>
  </si>
  <si>
    <t>Sumatoria de laboratorios barriales de innovación social y espacios de concertación ciudadana</t>
  </si>
  <si>
    <t>Fortalecimiento de la gobernanza territorial, la participación incidente y la atención diferenciada de los
grupos étnicos, etarios y sectores sociales desde las prácticas culturales en Bogotá D.C.</t>
  </si>
  <si>
    <t>Diseñar y dinamizar 1 Estrategia(s) participación sectorial e intersectorial que aporte al reconocimiento, implementación y seguimiento al Modelo de Gestión Cultural Territorial en
las 20 localidades de Bogotá, orientada en la comprensión de las especificidades y demandas únicas de los territorios y comunidades, así
como en los procesos de planificación y ejecución de planes, programas o proyectos culturales de la capital.</t>
  </si>
  <si>
    <t>Realizar 104 Encuentro(s) cocreación con las comunidades para potenciar y dinamizar prácticas de transformación cultural, saberes comunitarios y poblacionales, prácticas artísticas y patrimoniales con el objetivo de generar hitos barriales que promuevan el desarrollo cultural, social, turístico y económico de las comunidades</t>
  </si>
  <si>
    <t>Formular e implementar 1 Estrategia(s) comunitaria para promover laboratorios barriales de transformación cultural para la paz, dirigido a personas víctimas del conflicto armado y personas en procesos de reincorporación, que residan en los territorios priorizados en Bogotá.</t>
  </si>
  <si>
    <t>Diseñar e implementa 1 Estrategia(s) comunitaria para la formación en cultura de Paz dirigido a agentes culturales de Bogotá en torno a los siguientes ejes de transformación: Culturas de paz, Memorias, Pervivencia cultural, Reconciliación, No estigmatización y Convivencia. Se implementán 40 procesos de formación.</t>
  </si>
  <si>
    <t>Reducir la desigualdad en los países y entre ellos</t>
  </si>
  <si>
    <t>10.3.1 Porcentaje de la población que declara haberse sentido personalmente víctima de discriminación o acoso en los últimos 12 meses por motivos de discriminación prohibidos por el derecho internacional de los derechos humanos</t>
  </si>
  <si>
    <t>Implementar 18 planes de acción que promuevan el reconocimiento, la apropiación, el intercambio e innovación en las prácticas artísticas, culturales y patrimoniales de grupos étnicos, etarios y sectores sociales promoviendo la multiculturalidad desde los distintos enfoques.</t>
  </si>
  <si>
    <t>Número de planes de acción de grupos étnicos etarios y sectores sociales implementados</t>
  </si>
  <si>
    <t>Concertar, implementar y dar seguimiento a 18 Estrategia(s) planes, programas y proyectos a ejecutarse para el cumplimiento de las políticas públicas poblacionales coordinadamente con las instancias de participación de los grupos étnicos, etarios y sectores sociales; así como, acompañar técnicamente al sector cultura, recreación y deporte, así como con otros sectores de la en la ejecución de los planes de acción de política pública de grupos étnicos, etarios y sectores.</t>
  </si>
  <si>
    <t>Implementar una (1) estrategia de fortalecimiento al Sistema Distrital de Arte, Cultura y Patrimonio involucrando a todas las instancias del ecosistema así como a los cultores y culturales potenciando y reconociendo su labor en la gestión de la cultura en Bogotá</t>
  </si>
  <si>
    <t>Número de estrategias de fortalecimiento al sistema distrital de arte, cultura y patrimonio</t>
  </si>
  <si>
    <t>Realizar 47 Sesión(es) con los consejeros y equipos del Sistema Distrital de Arte, Cultura y Patrimonio, enfocadas en desarrollar y aplicar lineamientos técnicos y metodológicos que incentiven la participación ciudadana incidente y fortalezcan la gobernanza cultural en la ciudad</t>
  </si>
  <si>
    <t>11.4.1. Gasto total (público y privado) per cápita dedicado a la preservación, protección y conservación de todo el patrimonio cultural y natural. por tipo de patrimonio (cultural, natural, mixto, designación del Centro del Patrimonio Mundial), nivel de gobierno (nacional, regional y local / municipal), el tipo de gastos: gastos de funcionamiento / de inversión y tipo de financiación privada (donaciones en especie, privado sector sin fines de lucro, patrocinio)</t>
  </si>
  <si>
    <t>Desarrollar 8.925 actividades para la promoción, fortalecimiento y desarrollo de las prácticas artísticas, culturales y patrimoniales con el objetivo de ejercer los derechos culturales y el desarrollo humano con alcance zonal, distrital y regional</t>
  </si>
  <si>
    <t xml:space="preserve">Sumatoria de actividades para la promoción fortalecimiento y desarrollo de las prácticas artísticas culturales y patrimoniales.
</t>
  </si>
  <si>
    <t>Fortalecimiento de prácticas y transformaciones culturales, patrimoniales, urbanas y sociales para el
bienestar integral de Bogotá D.C.</t>
  </si>
  <si>
    <t>Desarrollar 335 Actividad(es) para la promoción, el fortalecimiento y desarrollo de las prácticas artísticas, culturales y patrimoniales como un medio para el ejercicio de los derechos culturales y el desarrollo humano, con alcance zonal, distrital y regional.</t>
  </si>
  <si>
    <t>Desarrollar 40 Actividad(es) para la sostenibilidad y salvaguardia asociadas a la Estructura Integradora de Patrimonios que vincule a las comunidades y a la ciudadanía en general.</t>
  </si>
  <si>
    <t>Garantizar una vida sana y promover el bienestar de todos a todas las edades</t>
  </si>
  <si>
    <t>3.4. De aquí a 2030, reducir en un tercio la mortalidad prematura por enfermedades no transmisibles mediante su prevención y tratamiento, y promover la salud mental y el bienestar</t>
  </si>
  <si>
    <t>3.4.2. Tasa de mortalidad por suicidio</t>
  </si>
  <si>
    <t>Desarrollar 4 estrategias en arte, cultura, recreación, deporte, actividad física y prácticas de movimiento orientadas a promover la salud y bienestar como estrategia innovadora de promoción, prevención y atención terapéutica en salud, asegurando impactoa medibles a nivel fisiológico, psicológico, social y conductual, priorizando los parques como entorno cotidiano principal.</t>
  </si>
  <si>
    <t>Sumatoria del número de programas de atención enfocados en la dimensión terapéutica de las artes y la cultura</t>
  </si>
  <si>
    <t>Poner fin a la pobreza en todas sus formas y en todo el mundo</t>
  </si>
  <si>
    <t>1.1. Para 2030, erradicar la pobreza extrema para todas las personas en el mundo, actualmente medida por un ingreso por persona inferior a 1,25 dólares al día</t>
  </si>
  <si>
    <t>1.1.1. Proporción de la población que vive por debajo del umbral internacional de la pobreza, desglosada por sexo, grupo de edad, situación laboral y ubicación geográfica (urbana o rural)</t>
  </si>
  <si>
    <t>Entregar 400 Beneficios Económicos Periódicos (BEPS) a creadores o gestores culturales que devenguen menos del salario mínimo legal vigente en Bogotá.</t>
  </si>
  <si>
    <t>Sumatoria de Beneficios Económicos y Periódicos BEPS entregados a gestores culturales en situación de vulnerabilidad.</t>
  </si>
  <si>
    <t>Entregar 400 beneficiario(s) Económicos Periodicos (BEPS) a creadores o gestores culturales que devenguen menos del salario mínimo legal vigente en Bogotá.</t>
  </si>
  <si>
    <t>Garantizar una educación inclusiva y equitativa de calidad y promover oportunidades de aprendizaje permanente para todos</t>
  </si>
  <si>
    <t>4.3. De aquí a 2030, asegurar el acceso igualitario de todos los hombres y las mujeres a una formación técnica, profesional y superior de calidad, incluida la enseñanza universitaria</t>
  </si>
  <si>
    <t>4.3.1. Tasa de participación de los jóvenes y adultos en la enseñanza académica y no académica, y en la capacitación en los últimos 12 meses</t>
  </si>
  <si>
    <t>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</si>
  <si>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Sumatoria de personas beneficiadas con formación y exploración artística cultural y patrimonial.</t>
  </si>
  <si>
    <t>Formación artística, cultural y deportiva a lo largo de la vida en Bogotá D.C.</t>
  </si>
  <si>
    <t>Beneficiar 8405 persona(s) en procesos de cualificación y formación a nivel de educación informal en modalidad presencial y/o virtual en arte, cultura, patrimonio, recreación, deporte y convergencia digital en Bogotá D.C.</t>
  </si>
  <si>
    <t>Beneficiar 975 persona(s)  en procesos de formación a nivel formal en educación superior, educación para el trabajo, el desarrollo humano y fomento para el apoyo a la profesionalización de agentes del sector cultura, recreación y deporte de Bogotá, D.C.</t>
  </si>
  <si>
    <t>Fortalecer 1 Sistema(s) Distrital de Formación Artística y Cultural - SIDFAC  para el crecimiento y sostenibilidad de los procesos de formación en arte, cultura, patrimonio, recreación, deporte y convergencia digital del Distrito Capital.</t>
  </si>
  <si>
    <t xml:space="preserve">Garantizar una educación inclusiva y equitativa de calidad y promover oportunidades de aprendizaje permanente para todos </t>
  </si>
  <si>
    <t>4.5. De aquí a 2030, eliminar las disparidades de género en la educación y asegurar el acceso igualitario a todos los niveles de la enseñanza y la formación profesional para las personas vulnerables, incluidas las personas con discapacidad, los pueblos indígenas y los niños en situaciones de vulnerabilidad</t>
  </si>
  <si>
    <t>4.5.1. Índices de paridad (mujeres/hombres, zonas rurales y urbanas, quintil superior/inferior de recursos económicos, y otras características, como la situación en materia de discapacidad, los pueblos indígenas y los efectos de conflictos, a medida que se disponga de datos) para todos los indicadores de esta lista que puedan desglosarse</t>
  </si>
  <si>
    <t>Alcanzar 18.000.000 de visitas a las bibliotecas espacios de lectura y espacios alternativos de interacción con lectura y escritura creativa y crítica en el marco de los productos establecidos de la política pública de Lectura, Escritura y Oralidad</t>
  </si>
  <si>
    <t>Sumatoria de visitas a las bibliotecas espacios de lectura y espacios alternativos de interacción con lectura y escritura creativa y crítica alcanzadas</t>
  </si>
  <si>
    <t>Fortalecimiento del acceso a la cultura escrita de los habitantes de Bogotá D.C</t>
  </si>
  <si>
    <t>Lograr 18000000 Visita(s) a las bibliotecas, espacios de lectura y espacios alternativos de interacción con lectura y escritura creativa y crítica a través de la gestión y aseguramiento del funcionamiento de los espacios bibliotecarios</t>
  </si>
  <si>
    <t>Ejecutar 100 % del plan de acción para el fomento y promoción de la cultura escrita</t>
  </si>
  <si>
    <t>Crear 8 nuevos espacios físicos y/o de extensión de servicios bibliotecarios para el acceso a la lectura, la escritura y la oralidad, cumpliendo con el eje de descentralización de la PPLEO, en relación a llevar la cultura escrita en zonas urbanas y rurales de la ciudad.</t>
  </si>
  <si>
    <t>Número de nuevos espacios físicos y/o de extensión de servicios bibliotecarios</t>
  </si>
  <si>
    <t>Crear 8 espacios físicos y/o de extensión de servicios bibliotecarios para el acceso a la lectura, la escritura y la oralidad</t>
  </si>
  <si>
    <t>Entregar 9.702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</si>
  <si>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 xml:space="preserve">Sumatoria de Estímulos Reconocimientos Apoyos  Incentivos y alianzas estrategicas entregados.
</t>
  </si>
  <si>
    <t>Fortalecimiento del fomento para el desarrollo de procesos culturales sostenibles en Bogotá D.C.</t>
  </si>
  <si>
    <t>Implementar 4 Estrategia(s) de apropiación social del fomento para el cierre de brechas poblacionales y territoriales.</t>
  </si>
  <si>
    <t>Fortalecer 600 Agentes culturales en relación a sus necesidades y potencialidades, a través de acciones de fomento en red.</t>
  </si>
  <si>
    <t>Promover el crecimiento económico sostenido, inclusivo y sostenible, el empleo pleno y productivo y el trabajo decente para todos</t>
  </si>
  <si>
    <t>8.9. De aquí a 2030, elaborar y poner en práctica políticas encaminadas a promover un turismo sostenible que cree puestos de trabajo y promueva la cultura y los productos locales</t>
  </si>
  <si>
    <t>8.9.1. Proporción directa del turismo en el PIB (como porcentaje del PIB total y en la tasa de crecimiento)</t>
  </si>
  <si>
    <t>Implementar 20 proyectos de jornadas 24 horas para generar un entorno propicio y seguro para el fortalecimiento del ecosistema cultural y creativo de la ciudad</t>
  </si>
  <si>
    <t>Número de Proyectos implementados para generar en el marco de la estrategia 24 horas</t>
  </si>
  <si>
    <t>Fortalecimiento de la sostenibilidad económica del sector cultural y creativo, a través de la implementación de programas que permitan aumentar crecimiento y competitividad, en Bogotá D.C.</t>
  </si>
  <si>
    <t>Implementar 20 Proyecto(s) de jornada 24 horas para el fortalecimiento del ecosistema cultural y creativo de la ciudad</t>
  </si>
  <si>
    <t>Activar 12 Distritos Creativos para creación de valor y riqueza de las organizaciones y agentes culturales y creativos así como la resignificación del imaginario colectivo del entorno.</t>
  </si>
  <si>
    <t>Número de Distritos Creativos y Barrios Culturales activados</t>
  </si>
  <si>
    <t>Realizar 280 Encuentro(s) para activar 11 Distritos Creativos para creación de valor y riqueza de las organizaciones y agentes culturales y creativos, así como la resignificación del imaginario colectivo del entorno en Bogotá</t>
  </si>
  <si>
    <t>8.5. De aquí a 2030, lograr el empleo pleno y productivo y el trabajo decente para todas las mujeres y los hombres, incluidos los jóvenes y las personas con discapacidad, así como la igualdad de remuneración por trabajo de igual valor</t>
  </si>
  <si>
    <t>8.5.1. Ingreso medio por hora de mujeres y hombres empleados, por ocupación, grupo de edad y personas con discapacidad</t>
  </si>
  <si>
    <t>Vincular a 3.275 agentes, colectivos, emprendimientos y organizaciones de las industrias culturales y creativas, asi como a las personas artesanas y actores de las economías populares y alternativas de los sectores culturales, en los eslabones de la cadena de valor promoviendo la sostenibilidad del ecosistema creativo en Bogotá</t>
  </si>
  <si>
    <t>Sumatoria de agentes colectivos emprendimientos y organizaciones de las industrias culturales y creativas vinculados en los eslabones de la cadena de valor</t>
  </si>
  <si>
    <t>Vincular 1800 Agentes del ecosistema cultural y creativo en procesos de fortalecimiento de competencias emprendedoras y empresariales promoviendo su sostenibilidad</t>
  </si>
  <si>
    <t>Realizar 15 Estudio(s) relacionados con la economía cultural y creativa en Bogotá</t>
  </si>
  <si>
    <t>Beneficiar 3.500 personas en acciones de convergencia digital mediante procesos de formación y alfabetización digital, creación de contenidos, recorridos virtuales, experiencias interactivas, fomento de ciudadanías digitales, crecimiento económico, acceso a empleo digno e internacionalización en Bogotá.</t>
  </si>
  <si>
    <t>Sumatoria del número de personas beneficiadas en acciones de Convergencia Digital</t>
  </si>
  <si>
    <t>Beneficiar 2100 persona(s) en acciones de convergencia digital mediante procesos de formación y alfabetización digital</t>
  </si>
  <si>
    <t>Beneficiar 1400 persona(s) a través de acciones para crear, circular y posicionar bienes y servicios de los agentes de Bogotá</t>
  </si>
  <si>
    <t>Propiciar 76 espacios de caracter internacional que promuevan la cooperación y la internacionalización del sector cultura, recreación y deporte; tales como eventos e hitos de ciudad, redes de ciudades, promoción de la bicicleta, entre otros que proyecten a Bogotá en el hemisferio como una capital global atractiva y sostenible.</t>
  </si>
  <si>
    <t>Número de Espacios redes plataformas y encuentros estratégicos en los que participa el sector Cultura Recreación y Deporte.</t>
  </si>
  <si>
    <t>Fortalecimiento de alianzas estratégicas a nivel bilateral y multilateral para el posicionamiento de la
ciudad como referente cultural y recreodeportivo en escenarios internacionales en Bogotá D.C.</t>
  </si>
  <si>
    <t>Participar 24 Evento(s) espacios, iniciativas y/o encuentros para posicionar a Bogotá como como un destino cultural y recreodeportivo destacado en la región</t>
  </si>
  <si>
    <t>Desarrollar 24 Evento(s) espacios, iniciativas y/o encuentrosque fomenten la diversidad de expresiones culturales y recreo-deportivas a nivel local, nacional e internacional</t>
  </si>
  <si>
    <t>11.7 De aquí a 2030, proporcionar acceso universal a zonas verdes y espacios públicos seguros, inclusivos y accesibles, en particular para las mujeres y los niños, las personas de edad y las personas con discapacidad</t>
  </si>
  <si>
    <t>11.7.1. Proporción media de la superficie edificada de las ciudades correspondiente a espacios abiertos para el uso público de todos, desglosada por grupo de edad, sexo y personas con discapacidad</t>
  </si>
  <si>
    <t>Estructurar y Construir 38 Parques, equipamientos Culturales, Recreativos y/o Deportivos que promuevan el ejercicio de los derechos culturales de la ciudadanía. Como mínimo se construirá un escenario deportivo exclusivo para la práctica de nuevas tendencias deportivas y once zonas demarcadas y habilitadas para mascotas.</t>
  </si>
  <si>
    <t>Número de Equipamientos Culturales y Recreo Deportivos construidos y/o adecuados</t>
  </si>
  <si>
    <t>Asistencia Técnica para el desarrollo de infraestructuras culturales sostenibles en el Distrito Capital en Bogotá D.C.</t>
  </si>
  <si>
    <t>Estructurar y construir 6 Parque(s) y equipamientos culturales Recreativos y/o deportivos que promuevan el ejercicio de los derechos culturales de la ciudadanía. Como minimo se construirá un escenario deportivo exclusivo para la práctica de nuevas tendencias deportivas y once zonas demarcadas y habilitadas para mascotas.</t>
  </si>
  <si>
    <t>Adecuar y/o sostener 63 equipamientos culturales, recreativos y/o deportivos, algunos de ellos en barrios de borde, propiciando espacios de encuentro para las comunidades</t>
  </si>
  <si>
    <t>Sumatoria de  equipamientos culturales adeucados y sostenidos</t>
  </si>
  <si>
    <t>Realizar 55 Encuentro(s) de saberes, estrategias ciudadanas para la activación y apropiación de infraestructuras culturales.</t>
  </si>
  <si>
    <t>Apoyar 30 iniciativas de mejoramiento de equipamientos culturales del Distrito Capital con recursos provenientes de la contribución parafiscal para el fortalecimeinto de las artes escénicas (LEP).</t>
  </si>
  <si>
    <t>Sumatoria de  equipamientos culturales adecuados con recursos LEP</t>
  </si>
  <si>
    <t>Apoyar 30 Iniciativa(s) de mejoramiento de equipamientos culturales del Distrito Capital con recursos provenientes de la contribución parafiscal para el fortalecimiento de las artes escénicas (LEP).</t>
  </si>
  <si>
    <t xml:space="preserve">Promover sociedades pacíficas e inclusivas para el desarrollo sostenible, facilitar el acceso a la justicia para todos y construir a todos los niveles instituciones eficaces e inclusivas que rindan cuentas </t>
  </si>
  <si>
    <t>16.6.2 Proporción de la población que se siente satisfecha con su última experiencia de los servicios públicos</t>
  </si>
  <si>
    <t>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ciudadanía.</t>
  </si>
  <si>
    <t xml:space="preserve">Número de entidades distritales fortalecidas en su infraestructura física tecnológica humana y de gestión.
</t>
  </si>
  <si>
    <t>Fortalecimiento Institucional para una Gobernanza Pública Confiable en Bogotá D.C.</t>
  </si>
  <si>
    <t>Ejecutar el 95 % del plan de acción anual de TI</t>
  </si>
  <si>
    <t>Cumplir con el 90 % del Plan anual de mantenimiento de las 2 sedes administrativas a cargo de la entidad, los bienes muebles que las componen y atender los requerimientos internos y externos referentes a los mismos</t>
  </si>
  <si>
    <t>Elaborar y mantener 1 Plan(es) de acompañamiento a los servicios de asistencia técnica para fortalecer la
gestión de la SCRD</t>
  </si>
  <si>
    <t>Estructurar 1 Esquema(s) de gestión orientado hacia la articulación y fortalecimiento de las dinámicas de planeación, gestión institucional y gestión del conocimiento en la SCRD y el sector</t>
  </si>
  <si>
    <t>Realizar 1 Plan(es) de acción de formación, fortalecimiento, eventos territoriales,actividades comunitarias, campañas y estrategias de comunicación</t>
  </si>
  <si>
    <t>Fortalecer la implementación de 1 Sistema(s) de gestión documental de conformidad con la normatividad vigente</t>
  </si>
  <si>
    <t>Diseñar e implementar 1 Modelo(s) de Relacionamiento Integral con la ciudadanía en la Secretaría de Cultura, Recreación y Deporte</t>
  </si>
  <si>
    <t>Desarrollar 3 Estrategia(s)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</t>
  </si>
  <si>
    <t>Entregar 931 Estímulo(s) de conformidad con los lineamientos establecidos en el procedimiento de Fomento.</t>
  </si>
  <si>
    <t>Otorgar 349 Incentivo(s) que faciliten el acceso e inclusión de sectores, poblaciones y territorios diversificando la participación en procesos de fomento.</t>
  </si>
  <si>
    <t>Otorgar 63 Apoyo(s) en conformidad con los objetivos estratégicos sectoriales articulados al Plan de Desarrollo vigente</t>
  </si>
  <si>
    <t>Entregar 340 Reconocimiento(s) de conformidad con los lineamientos establecidos en el procedimiento de Fomento.</t>
  </si>
  <si>
    <t>Adecuar y/o sostener 2 Equipamiento(s) cultural, recreativo y/o deportivo propiciando espacios de encuentro para las comunidades</t>
  </si>
  <si>
    <t>SECRETARÍA DE CULTURA, RECREACIÓN Y CULTURA</t>
  </si>
  <si>
    <t>OBJETIVOS DE DESARROLLO SOSTENIBLE PDD BOGOTÁ CAMINA SEGURA (BCS) A JUNIO DE 2025</t>
  </si>
  <si>
    <t>DISPONIBLE A 3O DE JUNIO (11) a</t>
  </si>
  <si>
    <t>Nota: a: Presupuesto disponible: Presupuesto inicial a 1 de junioo: $247.844,69millones más adición de $6.421,98 millones durante el mes.</t>
  </si>
  <si>
    <t>Fuente: Presupuesto: Secretaría de Hacienda y ejecución física: seguimiento Secretaría Distrital de Planeación.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</si>
</sst>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\$#,##0.00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9"/>
      <color rgb="FF1F1F1F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Arial M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0" fillId="0" borderId="0" xfId="0" applyFont="1"/>
    <xf numFmtId="9" fontId="4" fillId="3" borderId="14" xfId="0" applyNumberFormat="1" applyFont="1" applyFill="1" applyBorder="1" applyAlignment="1">
      <alignment horizontal="center" vertical="center" wrapText="1"/>
    </xf>
    <xf numFmtId="9" fontId="4" fillId="3" borderId="15" xfId="0" applyNumberFormat="1" applyFont="1" applyFill="1" applyBorder="1" applyAlignment="1">
      <alignment horizontal="center" vertical="center" wrapText="1"/>
    </xf>
    <xf numFmtId="9" fontId="9" fillId="3" borderId="17" xfId="0" applyNumberFormat="1" applyFont="1" applyFill="1" applyBorder="1" applyAlignment="1">
      <alignment horizontal="center" vertical="center" wrapText="1"/>
    </xf>
    <xf numFmtId="9" fontId="9" fillId="3" borderId="18" xfId="0" applyNumberFormat="1" applyFont="1" applyFill="1" applyBorder="1" applyAlignment="1">
      <alignment horizontal="center" vertical="center" wrapText="1"/>
    </xf>
    <xf numFmtId="9" fontId="4" fillId="3" borderId="20" xfId="0" applyNumberFormat="1" applyFont="1" applyFill="1" applyBorder="1" applyAlignment="1">
      <alignment horizontal="center" vertical="center" wrapText="1"/>
    </xf>
    <xf numFmtId="9" fontId="4" fillId="3" borderId="21" xfId="0" applyNumberFormat="1" applyFont="1" applyFill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5" fontId="14" fillId="0" borderId="22" xfId="0" applyNumberFormat="1" applyFont="1" applyFill="1" applyBorder="1" applyAlignment="1">
      <alignment horizontal="center" vertical="center" shrinkToFit="1"/>
    </xf>
    <xf numFmtId="4" fontId="0" fillId="4" borderId="0" xfId="0" applyNumberForma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6" fillId="0" borderId="13" xfId="0" applyFont="1" applyBorder="1" applyAlignment="1">
      <alignment horizontal="center" vertical="center" wrapText="1"/>
    </xf>
    <xf numFmtId="0" fontId="5" fillId="0" borderId="16" xfId="0" applyFont="1" applyBorder="1"/>
    <xf numFmtId="0" fontId="6" fillId="0" borderId="1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13" fillId="5" borderId="23" xfId="0" applyFont="1" applyFill="1" applyBorder="1" applyAlignment="1">
      <alignment horizontal="center" vertical="center" wrapText="1"/>
    </xf>
    <xf numFmtId="165" fontId="14" fillId="7" borderId="22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164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6" borderId="26" xfId="0" applyNumberFormat="1" applyFont="1" applyFill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6" borderId="24" xfId="0" applyNumberFormat="1" applyFont="1" applyFill="1" applyBorder="1" applyAlignment="1">
      <alignment horizontal="center" vertical="center" wrapText="1"/>
    </xf>
    <xf numFmtId="4" fontId="0" fillId="4" borderId="25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B1000"/>
  <sheetViews>
    <sheetView workbookViewId="0"/>
  </sheetViews>
  <sheetFormatPr baseColWidth="10" defaultColWidth="14.42578125" defaultRowHeight="15" customHeight="1"/>
  <cols>
    <col min="1" max="1" width="30" customWidth="1"/>
  </cols>
  <sheetData>
    <row r="2" spans="1:2" ht="15" customHeight="1">
      <c r="A2" s="8" t="str">
        <f ca="1">IFERROR(__xludf.DUMMYFUNCTION("IMPORTRANGE(""https://docs.google.com/spreadsheets/d/1q2gZn3Hj5yMVdNp5bmkI64xds-RUMPSFNPvpYAegAWY/edit?gid=0#gid=0"", ""Hoja 1!b:c"")"),"")</f>
        <v/>
      </c>
      <c r="B2" s="8"/>
    </row>
    <row r="3" spans="1:2" ht="15" customHeight="1">
      <c r="A3" s="8" t="str">
        <f ca="1">IFERROR(__xludf.DUMMYFUNCTION("""COMPUTED_VALUE"""),"Código")</f>
        <v>Código</v>
      </c>
      <c r="B3" s="8" t="str">
        <f ca="1">IFERROR(__xludf.DUMMYFUNCTION("""COMPUTED_VALUE"""),"Nombre del Proyecto de Inversión")</f>
        <v>Nombre del Proyecto de Inversión</v>
      </c>
    </row>
    <row r="4" spans="1:2" ht="15" customHeight="1">
      <c r="A4" s="8">
        <f ca="1">IFERROR(__xludf.DUMMYFUNCTION("""COMPUTED_VALUE"""),7885)</f>
        <v>7885</v>
      </c>
      <c r="B4" s="8" t="str">
        <f ca="1">IFERROR(__xludf.DUMMYFUNCTION("""COMPUTED_VALUE"""),"Aportes para los creadores y gestores culturales de Bogotá")</f>
        <v>Aportes para los creadores y gestores culturales de Bogotá</v>
      </c>
    </row>
    <row r="5" spans="1:2" ht="15" customHeight="1">
      <c r="A5" s="8">
        <f ca="1">IFERROR(__xludf.DUMMYFUNCTION("""COMPUTED_VALUE"""),7880)</f>
        <v>7880</v>
      </c>
      <c r="B5" s="8" t="str">
        <f ca="1">IFERROR(__xludf.DUMMYFUNCTION("""COMPUTED_VALUE"""),"Transformación social y cultural de entornos y territorios para la construcción de paz en Bogotá")</f>
        <v>Transformación social y cultural de entornos y territorios para la construcción de paz en Bogotá</v>
      </c>
    </row>
    <row r="6" spans="1:2" ht="15" customHeight="1">
      <c r="A6" s="8">
        <f ca="1">IFERROR(__xludf.DUMMYFUNCTION("""COMPUTED_VALUE"""),7884)</f>
        <v>7884</v>
      </c>
      <c r="B6" s="8" t="str">
        <f ca="1">IFERROR(__xludf.DUMMYFUNCTION("""COMPUTED_VALUE"""),"Formación y cualificación para agentes culturales y ciudadanía en Bogotá")</f>
        <v>Formación y cualificación para agentes culturales y ciudadanía en Bogotá</v>
      </c>
    </row>
    <row r="7" spans="1:2" ht="15" customHeight="1">
      <c r="A7" s="8">
        <f ca="1">IFERROR(__xludf.DUMMYFUNCTION("""COMPUTED_VALUE"""),7656)</f>
        <v>7656</v>
      </c>
      <c r="B7" s="8" t="str">
        <f ca="1">IFERROR(__xludf.DUMMYFUNCTION("""COMPUTED_VALUE"""),"Generación de una Estrategia de Internacionalización del Sector Cultura, Recreación y Deporte para la ciudad de Bogotá")</f>
        <v>Generación de una Estrategia de Internacionalización del Sector Cultura, Recreación y Deporte para la ciudad de Bogotá</v>
      </c>
    </row>
    <row r="8" spans="1:2" ht="15" customHeight="1">
      <c r="A8" s="8">
        <f ca="1">IFERROR(__xludf.DUMMYFUNCTION("""COMPUTED_VALUE"""),7648)</f>
        <v>7648</v>
      </c>
      <c r="B8" s="8" t="str">
        <f ca="1">IFERROR(__xludf.DUMMYFUNCTION("""COMPUTED_VALUE"""),"Fortalecimiento estratégico de la gestión cultural territorial, poblacional y de la participación incidente en Bogotá")</f>
        <v>Fortalecimiento estratégico de la gestión cultural territorial, poblacional y de la participación incidente en Bogotá</v>
      </c>
    </row>
    <row r="9" spans="1:2" ht="15" customHeight="1">
      <c r="A9" s="8">
        <f ca="1">IFERROR(__xludf.DUMMYFUNCTION("""COMPUTED_VALUE"""),7654)</f>
        <v>7654</v>
      </c>
      <c r="B9" s="8" t="str">
        <f ca="1">IFERROR(__xludf.DUMMYFUNCTION("""COMPUTED_VALUE"""),"Mejoramiento de la infraestructura cultural en la ciudad de Bogotá")</f>
        <v>Mejoramiento de la infraestructura cultural en la ciudad de Bogotá</v>
      </c>
    </row>
    <row r="10" spans="1:2" ht="15" customHeight="1">
      <c r="A10" s="8">
        <f ca="1">IFERROR(__xludf.DUMMYFUNCTION("""COMPUTED_VALUE"""),7886)</f>
        <v>7886</v>
      </c>
      <c r="B10" s="8" t="str">
        <f ca="1">IFERROR(__xludf.DUMMYFUNCTION("""COMPUTED_VALUE"""),"Reconocimiento y valoración del patrimonio material e inmaterial de Bogotá")</f>
        <v>Reconocimiento y valoración del patrimonio material e inmaterial de Bogotá</v>
      </c>
    </row>
    <row r="11" spans="1:2" ht="15" customHeight="1">
      <c r="A11" s="8">
        <f ca="1">IFERROR(__xludf.DUMMYFUNCTION("""COMPUTED_VALUE"""),7650)</f>
        <v>7650</v>
      </c>
      <c r="B11" s="8" t="str">
        <f ca="1">IFERROR(__xludf.DUMMYFUNCTION("""COMPUTED_VALUE"""),"Fortalecimiento de los procesos de fomento cultural para la gestión incluyente en Cultura para la vida cotidiana en Bogotá D.C.")</f>
        <v>Fortalecimiento de los procesos de fomento cultural para la gestión incluyente en Cultura para la vida cotidiana en Bogotá D.C.</v>
      </c>
    </row>
    <row r="12" spans="1:2" ht="15" customHeight="1">
      <c r="A12" s="8">
        <f ca="1">IFERROR(__xludf.DUMMYFUNCTION("""COMPUTED_VALUE"""),7881)</f>
        <v>7881</v>
      </c>
      <c r="B12" s="8" t="str">
        <f ca="1">IFERROR(__xludf.DUMMYFUNCTION("""COMPUTED_VALUE"""),"Generación de desarrollo social y económico sostenible a través de actividades culturales y creativas en Bogotá")</f>
        <v>Generación de desarrollo social y económico sostenible a través de actividades culturales y creativas en Bogotá</v>
      </c>
    </row>
    <row r="13" spans="1:2" ht="15" customHeight="1">
      <c r="A13" s="8">
        <f ca="1">IFERROR(__xludf.DUMMYFUNCTION("""COMPUTED_VALUE"""),7887)</f>
        <v>7887</v>
      </c>
      <c r="B13" s="8" t="str">
        <f ca="1">IFERROR(__xludf.DUMMYFUNCTION("""COMPUTED_VALUE"""),"Implementación de una estrategia de arte en espacio público en Bogotá")</f>
        <v>Implementación de una estrategia de arte en espacio público en Bogotá</v>
      </c>
    </row>
    <row r="14" spans="1:2" ht="15" customHeight="1">
      <c r="A14" s="8">
        <f ca="1">IFERROR(__xludf.DUMMYFUNCTION("""COMPUTED_VALUE"""),7610)</f>
        <v>7610</v>
      </c>
      <c r="B14" s="8" t="str">
        <f ca="1">IFERROR(__xludf.DUMMYFUNCTION("""COMPUTED_VALUE"""),"Transformación social y cultural de entornos y territorios para la construcción de paz en Bogotá")</f>
        <v>Transformación social y cultural de entornos y territorios para la construcción de paz en Bogotá</v>
      </c>
    </row>
    <row r="15" spans="1:2" ht="15" customHeight="1">
      <c r="A15" s="8">
        <f ca="1">IFERROR(__xludf.DUMMYFUNCTION("""COMPUTED_VALUE"""),7879)</f>
        <v>7879</v>
      </c>
      <c r="B15" s="8" t="str">
        <f ca="1">IFERROR(__xludf.DUMMYFUNCTION("""COMPUTED_VALUE"""),"Fortalecimiento de la Cultura Ciudadana y su Institucionalidad en Bogotá")</f>
        <v>Fortalecimiento de la Cultura Ciudadana y su Institucionalidad en Bogotá</v>
      </c>
    </row>
    <row r="16" spans="1:2" ht="15" customHeight="1">
      <c r="A16" s="8">
        <f ca="1">IFERROR(__xludf.DUMMYFUNCTION("""COMPUTED_VALUE"""),7646)</f>
        <v>7646</v>
      </c>
      <c r="B16" s="8" t="str">
        <f ca="1">IFERROR(__xludf.DUMMYFUNCTION("""COMPUTED_VALUE"""),"Fortalecimiento a la gestión, la innovación tecnológica y la comunicación pública de la Secretaría de Cultura, Recreación y Deporte de Bogotá")</f>
        <v>Fortalecimiento a la gestión, la innovación tecnológica y la comunicación pública de la Secretaría de Cultura, Recreación y Deporte de Bogotá</v>
      </c>
    </row>
    <row r="17" spans="1:2" ht="15" customHeight="1">
      <c r="A17" s="8"/>
      <c r="B17" s="8"/>
    </row>
    <row r="18" spans="1:2" ht="15" customHeight="1">
      <c r="A18" s="8"/>
      <c r="B18" s="8"/>
    </row>
    <row r="19" spans="1:2" ht="15" customHeight="1">
      <c r="A19" s="8"/>
      <c r="B19" s="8"/>
    </row>
    <row r="20" spans="1:2" ht="15" customHeight="1">
      <c r="A20" s="8"/>
      <c r="B20" s="8"/>
    </row>
    <row r="21" spans="1:2" ht="15" customHeight="1">
      <c r="A21" s="8"/>
      <c r="B21" s="8"/>
    </row>
    <row r="22" spans="1:2" ht="15" customHeight="1">
      <c r="A22" s="8"/>
      <c r="B22" s="8"/>
    </row>
    <row r="23" spans="1:2" ht="15" customHeight="1">
      <c r="A23" s="8"/>
      <c r="B23" s="8"/>
    </row>
    <row r="24" spans="1:2" ht="15" customHeight="1">
      <c r="A24" s="8"/>
      <c r="B24" s="8"/>
    </row>
    <row r="25" spans="1:2" ht="15" customHeight="1">
      <c r="A25" s="8"/>
      <c r="B25" s="8"/>
    </row>
    <row r="26" spans="1:2" ht="15" customHeight="1">
      <c r="A26" s="8"/>
      <c r="B26" s="8"/>
    </row>
    <row r="27" spans="1:2" ht="15" customHeight="1">
      <c r="A27" s="8"/>
      <c r="B27" s="8"/>
    </row>
    <row r="28" spans="1:2" ht="15" customHeight="1">
      <c r="A28" s="8"/>
      <c r="B28" s="8"/>
    </row>
    <row r="29" spans="1:2" ht="15" customHeight="1">
      <c r="A29" s="8"/>
      <c r="B29" s="8"/>
    </row>
    <row r="30" spans="1:2" ht="15" customHeight="1">
      <c r="A30" s="8"/>
      <c r="B30" s="8"/>
    </row>
    <row r="31" spans="1:2" ht="15" customHeight="1">
      <c r="A31" s="8"/>
      <c r="B31" s="8"/>
    </row>
    <row r="32" spans="1:2" ht="15" customHeight="1">
      <c r="A32" s="8"/>
      <c r="B32" s="8"/>
    </row>
    <row r="33" spans="1:2" ht="15" customHeight="1">
      <c r="A33" s="8"/>
      <c r="B33" s="8"/>
    </row>
    <row r="34" spans="1:2" ht="15" customHeight="1">
      <c r="A34" s="8"/>
      <c r="B34" s="8"/>
    </row>
    <row r="35" spans="1:2" ht="15" customHeight="1">
      <c r="A35" s="8"/>
      <c r="B35" s="8"/>
    </row>
    <row r="36" spans="1:2" ht="15" customHeight="1">
      <c r="A36" s="8"/>
      <c r="B36" s="8"/>
    </row>
    <row r="37" spans="1:2">
      <c r="A37" s="8"/>
      <c r="B37" s="8"/>
    </row>
    <row r="38" spans="1:2">
      <c r="A38" s="8"/>
      <c r="B38" s="8"/>
    </row>
    <row r="39" spans="1:2">
      <c r="A39" s="8"/>
      <c r="B39" s="8"/>
    </row>
    <row r="40" spans="1:2">
      <c r="A40" s="8"/>
      <c r="B40" s="8"/>
    </row>
    <row r="41" spans="1:2">
      <c r="A41" s="8"/>
      <c r="B41" s="8"/>
    </row>
    <row r="42" spans="1:2">
      <c r="A42" s="8"/>
      <c r="B42" s="8"/>
    </row>
    <row r="43" spans="1:2">
      <c r="A43" s="8"/>
      <c r="B43" s="8"/>
    </row>
    <row r="44" spans="1:2">
      <c r="A44" s="8"/>
      <c r="B44" s="8"/>
    </row>
    <row r="45" spans="1:2">
      <c r="A45" s="8"/>
      <c r="B45" s="8"/>
    </row>
    <row r="46" spans="1:2">
      <c r="A46" s="8"/>
      <c r="B46" s="8"/>
    </row>
    <row r="47" spans="1:2">
      <c r="A47" s="8"/>
      <c r="B47" s="8"/>
    </row>
    <row r="48" spans="1:2">
      <c r="A48" s="8"/>
      <c r="B48" s="8"/>
    </row>
    <row r="49" spans="1:2">
      <c r="A49" s="8"/>
      <c r="B49" s="8"/>
    </row>
    <row r="50" spans="1:2">
      <c r="A50" s="8"/>
      <c r="B50" s="8"/>
    </row>
    <row r="51" spans="1:2">
      <c r="A51" s="8"/>
      <c r="B51" s="8"/>
    </row>
    <row r="52" spans="1:2">
      <c r="A52" s="8"/>
      <c r="B52" s="8"/>
    </row>
    <row r="53" spans="1:2">
      <c r="A53" s="8"/>
      <c r="B53" s="8"/>
    </row>
    <row r="54" spans="1:2">
      <c r="A54" s="8"/>
      <c r="B54" s="8"/>
    </row>
    <row r="55" spans="1:2">
      <c r="A55" s="8"/>
      <c r="B55" s="8"/>
    </row>
    <row r="56" spans="1:2">
      <c r="A56" s="8"/>
      <c r="B56" s="8"/>
    </row>
    <row r="57" spans="1:2">
      <c r="A57" s="8"/>
      <c r="B57" s="8"/>
    </row>
    <row r="58" spans="1:2">
      <c r="A58" s="8"/>
      <c r="B58" s="8"/>
    </row>
    <row r="59" spans="1:2">
      <c r="A59" s="8"/>
      <c r="B59" s="8"/>
    </row>
    <row r="60" spans="1:2">
      <c r="A60" s="8"/>
      <c r="B60" s="8"/>
    </row>
    <row r="61" spans="1:2">
      <c r="A61" s="8"/>
      <c r="B61" s="8"/>
    </row>
    <row r="62" spans="1:2">
      <c r="A62" s="8"/>
      <c r="B62" s="8"/>
    </row>
    <row r="63" spans="1:2">
      <c r="A63" s="8"/>
      <c r="B63" s="8"/>
    </row>
    <row r="64" spans="1:2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  <row r="89" spans="1:2">
      <c r="A89" s="8"/>
      <c r="B89" s="8"/>
    </row>
    <row r="90" spans="1:2">
      <c r="A90" s="8"/>
      <c r="B90" s="8"/>
    </row>
    <row r="91" spans="1:2">
      <c r="A91" s="8"/>
      <c r="B91" s="8"/>
    </row>
    <row r="92" spans="1:2">
      <c r="A92" s="8"/>
      <c r="B92" s="8"/>
    </row>
    <row r="93" spans="1:2">
      <c r="A93" s="8"/>
      <c r="B93" s="8"/>
    </row>
    <row r="94" spans="1:2">
      <c r="A94" s="8"/>
      <c r="B94" s="8"/>
    </row>
    <row r="95" spans="1:2">
      <c r="A95" s="8"/>
      <c r="B95" s="8"/>
    </row>
    <row r="96" spans="1:2">
      <c r="A96" s="8"/>
      <c r="B96" s="8"/>
    </row>
    <row r="97" spans="1:2">
      <c r="A97" s="8"/>
      <c r="B97" s="8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 s="8"/>
      <c r="B114" s="8"/>
    </row>
    <row r="115" spans="1:2">
      <c r="A115" s="8"/>
      <c r="B115" s="8"/>
    </row>
    <row r="116" spans="1:2">
      <c r="A116" s="8"/>
      <c r="B116" s="8"/>
    </row>
    <row r="117" spans="1:2">
      <c r="A117" s="8"/>
      <c r="B117" s="8"/>
    </row>
    <row r="118" spans="1:2">
      <c r="A118" s="8"/>
      <c r="B118" s="8"/>
    </row>
    <row r="119" spans="1:2">
      <c r="A119" s="8"/>
      <c r="B119" s="8"/>
    </row>
    <row r="120" spans="1:2">
      <c r="A120" s="8"/>
      <c r="B120" s="8"/>
    </row>
    <row r="121" spans="1:2">
      <c r="A121" s="8"/>
      <c r="B121" s="8"/>
    </row>
    <row r="122" spans="1:2">
      <c r="A122" s="8"/>
      <c r="B122" s="8"/>
    </row>
    <row r="123" spans="1:2">
      <c r="A123" s="8"/>
      <c r="B123" s="8"/>
    </row>
    <row r="124" spans="1:2">
      <c r="A124" s="8"/>
      <c r="B124" s="8"/>
    </row>
    <row r="125" spans="1:2">
      <c r="A125" s="8"/>
      <c r="B125" s="8"/>
    </row>
    <row r="126" spans="1:2">
      <c r="A126" s="8"/>
      <c r="B126" s="8"/>
    </row>
    <row r="127" spans="1:2">
      <c r="A127" s="8"/>
      <c r="B127" s="8"/>
    </row>
    <row r="128" spans="1:2">
      <c r="A128" s="8"/>
      <c r="B128" s="8"/>
    </row>
    <row r="129" spans="1:2">
      <c r="A129" s="8"/>
      <c r="B129" s="8"/>
    </row>
    <row r="130" spans="1:2">
      <c r="A130" s="8"/>
      <c r="B130" s="8"/>
    </row>
    <row r="131" spans="1:2">
      <c r="A131" s="8"/>
      <c r="B131" s="8"/>
    </row>
    <row r="132" spans="1:2">
      <c r="A132" s="8"/>
      <c r="B132" s="8"/>
    </row>
    <row r="133" spans="1:2">
      <c r="A133" s="8"/>
      <c r="B133" s="8"/>
    </row>
    <row r="134" spans="1:2">
      <c r="A134" s="8"/>
      <c r="B134" s="8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2">
      <c r="A193" s="8"/>
      <c r="B193" s="8"/>
    </row>
    <row r="194" spans="1:2">
      <c r="A194" s="8"/>
      <c r="B194" s="8"/>
    </row>
    <row r="195" spans="1:2">
      <c r="A195" s="8"/>
      <c r="B195" s="8"/>
    </row>
    <row r="196" spans="1:2">
      <c r="A196" s="8"/>
      <c r="B196" s="8"/>
    </row>
    <row r="197" spans="1:2">
      <c r="A197" s="8"/>
      <c r="B197" s="8"/>
    </row>
    <row r="198" spans="1:2">
      <c r="A198" s="8"/>
      <c r="B198" s="8"/>
    </row>
    <row r="199" spans="1:2">
      <c r="A199" s="8"/>
      <c r="B199" s="8"/>
    </row>
    <row r="200" spans="1:2">
      <c r="A200" s="8"/>
      <c r="B200" s="8"/>
    </row>
    <row r="201" spans="1:2">
      <c r="A201" s="8"/>
      <c r="B201" s="8"/>
    </row>
    <row r="202" spans="1:2">
      <c r="A202" s="8"/>
      <c r="B202" s="8"/>
    </row>
    <row r="203" spans="1:2">
      <c r="A203" s="8"/>
      <c r="B203" s="8"/>
    </row>
    <row r="204" spans="1:2">
      <c r="A204" s="8"/>
      <c r="B204" s="8"/>
    </row>
    <row r="205" spans="1:2">
      <c r="A205" s="8"/>
      <c r="B205" s="8"/>
    </row>
    <row r="206" spans="1:2">
      <c r="A206" s="8"/>
      <c r="B206" s="8"/>
    </row>
    <row r="207" spans="1:2">
      <c r="A207" s="8"/>
      <c r="B207" s="8"/>
    </row>
    <row r="208" spans="1:2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2">
      <c r="A225" s="8"/>
      <c r="B225" s="8"/>
    </row>
    <row r="226" spans="1:2">
      <c r="A226" s="8"/>
      <c r="B226" s="8"/>
    </row>
    <row r="227" spans="1:2">
      <c r="A227" s="8"/>
      <c r="B227" s="8"/>
    </row>
    <row r="228" spans="1:2">
      <c r="A228" s="8"/>
      <c r="B228" s="8"/>
    </row>
    <row r="229" spans="1:2">
      <c r="A229" s="8"/>
      <c r="B229" s="8"/>
    </row>
    <row r="230" spans="1:2">
      <c r="A230" s="8"/>
      <c r="B230" s="8"/>
    </row>
    <row r="231" spans="1:2">
      <c r="A231" s="8"/>
      <c r="B231" s="8"/>
    </row>
    <row r="232" spans="1:2">
      <c r="A232" s="8"/>
      <c r="B232" s="8"/>
    </row>
    <row r="233" spans="1:2">
      <c r="A233" s="8"/>
      <c r="B233" s="8"/>
    </row>
    <row r="234" spans="1:2">
      <c r="A234" s="8"/>
      <c r="B234" s="8"/>
    </row>
    <row r="235" spans="1:2">
      <c r="A235" s="8"/>
      <c r="B235" s="8"/>
    </row>
    <row r="236" spans="1:2">
      <c r="A236" s="8"/>
      <c r="B236" s="8"/>
    </row>
    <row r="237" spans="1:2">
      <c r="A237" s="8"/>
      <c r="B237" s="8"/>
    </row>
    <row r="238" spans="1:2">
      <c r="A238" s="8"/>
      <c r="B238" s="8"/>
    </row>
    <row r="239" spans="1:2">
      <c r="A239" s="8"/>
      <c r="B239" s="8"/>
    </row>
    <row r="240" spans="1: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8"/>
      <c r="B261" s="8"/>
    </row>
    <row r="262" spans="1:2">
      <c r="A262" s="8"/>
      <c r="B262" s="8"/>
    </row>
    <row r="263" spans="1:2">
      <c r="A263" s="8"/>
      <c r="B263" s="8"/>
    </row>
    <row r="264" spans="1:2">
      <c r="A264" s="8"/>
      <c r="B264" s="8"/>
    </row>
    <row r="265" spans="1:2">
      <c r="A265" s="8"/>
      <c r="B265" s="8"/>
    </row>
    <row r="266" spans="1:2">
      <c r="A266" s="8"/>
      <c r="B266" s="8"/>
    </row>
    <row r="267" spans="1:2">
      <c r="A267" s="8"/>
      <c r="B267" s="8"/>
    </row>
    <row r="268" spans="1:2">
      <c r="A268" s="8"/>
      <c r="B268" s="8"/>
    </row>
    <row r="269" spans="1:2">
      <c r="A269" s="8"/>
      <c r="B269" s="8"/>
    </row>
    <row r="270" spans="1:2">
      <c r="A270" s="8"/>
      <c r="B270" s="8"/>
    </row>
    <row r="271" spans="1:2">
      <c r="A271" s="8"/>
      <c r="B271" s="8"/>
    </row>
    <row r="272" spans="1:2">
      <c r="A272" s="8"/>
      <c r="B272" s="8"/>
    </row>
    <row r="273" spans="1:2">
      <c r="A273" s="8"/>
      <c r="B273" s="8"/>
    </row>
    <row r="274" spans="1:2">
      <c r="A274" s="8"/>
      <c r="B274" s="8"/>
    </row>
    <row r="275" spans="1:2">
      <c r="A275" s="8"/>
      <c r="B275" s="8"/>
    </row>
    <row r="276" spans="1:2">
      <c r="A276" s="8"/>
      <c r="B276" s="8"/>
    </row>
    <row r="277" spans="1:2">
      <c r="A277" s="8"/>
      <c r="B277" s="8"/>
    </row>
    <row r="278" spans="1:2">
      <c r="A278" s="8"/>
      <c r="B278" s="8"/>
    </row>
    <row r="279" spans="1:2">
      <c r="A279" s="8"/>
      <c r="B279" s="8"/>
    </row>
    <row r="280" spans="1:2">
      <c r="A280" s="8"/>
      <c r="B280" s="8"/>
    </row>
    <row r="281" spans="1:2">
      <c r="A281" s="8"/>
      <c r="B281" s="8"/>
    </row>
    <row r="282" spans="1:2">
      <c r="A282" s="8"/>
      <c r="B282" s="8"/>
    </row>
    <row r="283" spans="1:2">
      <c r="A283" s="8"/>
      <c r="B283" s="8"/>
    </row>
    <row r="284" spans="1:2">
      <c r="A284" s="8"/>
      <c r="B284" s="8"/>
    </row>
    <row r="285" spans="1:2">
      <c r="A285" s="8"/>
      <c r="B285" s="8"/>
    </row>
    <row r="286" spans="1:2">
      <c r="A286" s="8"/>
      <c r="B286" s="8"/>
    </row>
    <row r="287" spans="1:2">
      <c r="A287" s="8"/>
      <c r="B287" s="8"/>
    </row>
    <row r="288" spans="1:2">
      <c r="A288" s="8"/>
      <c r="B288" s="8"/>
    </row>
    <row r="289" spans="1:2">
      <c r="A289" s="8"/>
      <c r="B289" s="8"/>
    </row>
    <row r="290" spans="1:2">
      <c r="A290" s="8"/>
      <c r="B290" s="8"/>
    </row>
    <row r="291" spans="1:2">
      <c r="A291" s="8"/>
      <c r="B291" s="8"/>
    </row>
    <row r="292" spans="1:2">
      <c r="A292" s="8"/>
      <c r="B292" s="8"/>
    </row>
    <row r="293" spans="1:2">
      <c r="A293" s="8"/>
      <c r="B293" s="8"/>
    </row>
    <row r="294" spans="1:2">
      <c r="A294" s="8"/>
      <c r="B294" s="8"/>
    </row>
    <row r="295" spans="1:2">
      <c r="A295" s="8"/>
      <c r="B295" s="8"/>
    </row>
    <row r="296" spans="1:2">
      <c r="A296" s="8"/>
      <c r="B296" s="8"/>
    </row>
    <row r="297" spans="1:2">
      <c r="A297" s="8"/>
      <c r="B297" s="8"/>
    </row>
    <row r="298" spans="1:2">
      <c r="A298" s="8"/>
      <c r="B298" s="8"/>
    </row>
    <row r="299" spans="1:2">
      <c r="A299" s="8"/>
      <c r="B299" s="8"/>
    </row>
    <row r="300" spans="1:2">
      <c r="A300" s="8"/>
      <c r="B300" s="8"/>
    </row>
    <row r="301" spans="1:2">
      <c r="A301" s="8"/>
      <c r="B301" s="8"/>
    </row>
    <row r="302" spans="1:2">
      <c r="A302" s="8"/>
      <c r="B302" s="8"/>
    </row>
    <row r="303" spans="1:2">
      <c r="A303" s="8"/>
      <c r="B303" s="8"/>
    </row>
    <row r="304" spans="1:2">
      <c r="A304" s="8"/>
      <c r="B304" s="8"/>
    </row>
    <row r="305" spans="1:2">
      <c r="A305" s="8"/>
      <c r="B305" s="8"/>
    </row>
    <row r="306" spans="1:2">
      <c r="A306" s="8"/>
      <c r="B306" s="8"/>
    </row>
    <row r="307" spans="1:2">
      <c r="A307" s="8"/>
      <c r="B307" s="8"/>
    </row>
    <row r="308" spans="1:2">
      <c r="A308" s="8"/>
      <c r="B308" s="8"/>
    </row>
    <row r="309" spans="1:2">
      <c r="A309" s="8"/>
      <c r="B309" s="8"/>
    </row>
    <row r="310" spans="1:2">
      <c r="A310" s="8"/>
      <c r="B310" s="8"/>
    </row>
    <row r="311" spans="1:2">
      <c r="A311" s="8"/>
      <c r="B311" s="8"/>
    </row>
    <row r="312" spans="1:2">
      <c r="A312" s="8"/>
      <c r="B312" s="8"/>
    </row>
    <row r="313" spans="1:2">
      <c r="A313" s="8"/>
      <c r="B313" s="8"/>
    </row>
    <row r="314" spans="1:2">
      <c r="A314" s="8"/>
      <c r="B314" s="8"/>
    </row>
    <row r="315" spans="1:2">
      <c r="A315" s="8"/>
      <c r="B315" s="8"/>
    </row>
    <row r="316" spans="1:2">
      <c r="A316" s="8"/>
      <c r="B316" s="8"/>
    </row>
    <row r="317" spans="1:2">
      <c r="A317" s="8"/>
      <c r="B317" s="8"/>
    </row>
    <row r="318" spans="1:2">
      <c r="A318" s="8"/>
      <c r="B318" s="8"/>
    </row>
    <row r="319" spans="1:2">
      <c r="A319" s="8"/>
      <c r="B319" s="8"/>
    </row>
    <row r="320" spans="1:2">
      <c r="A320" s="8"/>
      <c r="B320" s="8"/>
    </row>
    <row r="321" spans="1:2">
      <c r="A321" s="8"/>
      <c r="B321" s="8"/>
    </row>
    <row r="322" spans="1:2">
      <c r="A322" s="8"/>
      <c r="B322" s="8"/>
    </row>
    <row r="323" spans="1:2">
      <c r="A323" s="8"/>
      <c r="B323" s="8"/>
    </row>
    <row r="324" spans="1:2">
      <c r="A324" s="8"/>
      <c r="B324" s="8"/>
    </row>
    <row r="325" spans="1:2">
      <c r="A325" s="8"/>
      <c r="B325" s="8"/>
    </row>
    <row r="326" spans="1:2">
      <c r="A326" s="8"/>
      <c r="B326" s="8"/>
    </row>
    <row r="327" spans="1:2">
      <c r="A327" s="8"/>
      <c r="B327" s="8"/>
    </row>
    <row r="328" spans="1:2">
      <c r="A328" s="8"/>
      <c r="B328" s="8"/>
    </row>
    <row r="329" spans="1:2">
      <c r="A329" s="8"/>
      <c r="B329" s="8"/>
    </row>
    <row r="330" spans="1:2">
      <c r="A330" s="8"/>
      <c r="B330" s="8"/>
    </row>
    <row r="331" spans="1:2">
      <c r="A331" s="8"/>
      <c r="B331" s="8"/>
    </row>
    <row r="332" spans="1:2">
      <c r="A332" s="8"/>
      <c r="B332" s="8"/>
    </row>
    <row r="333" spans="1:2">
      <c r="A333" s="8"/>
      <c r="B333" s="8"/>
    </row>
    <row r="334" spans="1:2">
      <c r="A334" s="8"/>
      <c r="B334" s="8"/>
    </row>
    <row r="335" spans="1:2">
      <c r="A335" s="8"/>
      <c r="B335" s="8"/>
    </row>
    <row r="336" spans="1:2">
      <c r="A336" s="8"/>
      <c r="B336" s="8"/>
    </row>
    <row r="337" spans="1:2">
      <c r="A337" s="8"/>
      <c r="B337" s="8"/>
    </row>
    <row r="338" spans="1:2">
      <c r="A338" s="8"/>
      <c r="B338" s="8"/>
    </row>
    <row r="339" spans="1:2">
      <c r="A339" s="8"/>
      <c r="B339" s="8"/>
    </row>
    <row r="340" spans="1:2">
      <c r="A340" s="8"/>
      <c r="B340" s="8"/>
    </row>
    <row r="341" spans="1:2">
      <c r="A341" s="8"/>
      <c r="B341" s="8"/>
    </row>
    <row r="342" spans="1:2">
      <c r="A342" s="8"/>
      <c r="B342" s="8"/>
    </row>
    <row r="343" spans="1:2">
      <c r="A343" s="8"/>
      <c r="B343" s="8"/>
    </row>
    <row r="344" spans="1:2">
      <c r="A344" s="8"/>
      <c r="B344" s="8"/>
    </row>
    <row r="345" spans="1:2">
      <c r="A345" s="8"/>
      <c r="B345" s="8"/>
    </row>
    <row r="346" spans="1:2">
      <c r="A346" s="8"/>
      <c r="B346" s="8"/>
    </row>
    <row r="347" spans="1:2">
      <c r="A347" s="8"/>
      <c r="B347" s="8"/>
    </row>
    <row r="348" spans="1:2">
      <c r="A348" s="8"/>
      <c r="B348" s="8"/>
    </row>
    <row r="349" spans="1:2">
      <c r="A349" s="8"/>
      <c r="B349" s="8"/>
    </row>
    <row r="350" spans="1:2">
      <c r="A350" s="8"/>
      <c r="B350" s="8"/>
    </row>
    <row r="351" spans="1:2">
      <c r="A351" s="8"/>
      <c r="B351" s="8"/>
    </row>
    <row r="352" spans="1:2">
      <c r="A352" s="8"/>
      <c r="B352" s="8"/>
    </row>
    <row r="353" spans="1:2">
      <c r="A353" s="8"/>
      <c r="B353" s="8"/>
    </row>
    <row r="354" spans="1:2">
      <c r="A354" s="8"/>
      <c r="B354" s="8"/>
    </row>
    <row r="355" spans="1:2">
      <c r="A355" s="8"/>
      <c r="B355" s="8"/>
    </row>
    <row r="356" spans="1:2">
      <c r="A356" s="8"/>
      <c r="B356" s="8"/>
    </row>
    <row r="357" spans="1:2">
      <c r="A357" s="8"/>
      <c r="B357" s="8"/>
    </row>
    <row r="358" spans="1:2">
      <c r="A358" s="8"/>
      <c r="B358" s="8"/>
    </row>
    <row r="359" spans="1:2">
      <c r="A359" s="8"/>
      <c r="B359" s="8"/>
    </row>
    <row r="360" spans="1:2">
      <c r="A360" s="8"/>
      <c r="B360" s="8"/>
    </row>
    <row r="361" spans="1:2">
      <c r="A361" s="8"/>
      <c r="B361" s="8"/>
    </row>
    <row r="362" spans="1:2">
      <c r="A362" s="8"/>
      <c r="B362" s="8"/>
    </row>
    <row r="363" spans="1:2">
      <c r="A363" s="8"/>
      <c r="B363" s="8"/>
    </row>
    <row r="364" spans="1:2">
      <c r="A364" s="8"/>
      <c r="B364" s="8"/>
    </row>
    <row r="365" spans="1:2">
      <c r="A365" s="8"/>
      <c r="B365" s="8"/>
    </row>
    <row r="366" spans="1:2">
      <c r="A366" s="8"/>
      <c r="B366" s="8"/>
    </row>
    <row r="367" spans="1:2">
      <c r="A367" s="8"/>
      <c r="B367" s="8"/>
    </row>
    <row r="368" spans="1:2">
      <c r="A368" s="8"/>
      <c r="B368" s="8"/>
    </row>
    <row r="369" spans="1:2">
      <c r="A369" s="8"/>
      <c r="B369" s="8"/>
    </row>
    <row r="370" spans="1:2">
      <c r="A370" s="8"/>
      <c r="B370" s="8"/>
    </row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  <row r="381" spans="1:2">
      <c r="A381" s="8"/>
      <c r="B381" s="8"/>
    </row>
    <row r="382" spans="1:2">
      <c r="A382" s="8"/>
      <c r="B382" s="8"/>
    </row>
    <row r="383" spans="1:2">
      <c r="A383" s="8"/>
      <c r="B383" s="8"/>
    </row>
    <row r="384" spans="1:2">
      <c r="A384" s="8"/>
      <c r="B384" s="8"/>
    </row>
    <row r="385" spans="1:2">
      <c r="A385" s="8"/>
      <c r="B385" s="8"/>
    </row>
    <row r="386" spans="1:2">
      <c r="A386" s="8"/>
      <c r="B386" s="8"/>
    </row>
    <row r="387" spans="1:2">
      <c r="A387" s="8"/>
      <c r="B387" s="8"/>
    </row>
    <row r="388" spans="1:2">
      <c r="A388" s="8"/>
      <c r="B388" s="8"/>
    </row>
    <row r="389" spans="1:2">
      <c r="A389" s="8"/>
      <c r="B389" s="8"/>
    </row>
    <row r="390" spans="1:2">
      <c r="A390" s="8"/>
      <c r="B390" s="8"/>
    </row>
    <row r="391" spans="1:2">
      <c r="A391" s="8"/>
      <c r="B391" s="8"/>
    </row>
    <row r="392" spans="1:2">
      <c r="A392" s="8"/>
      <c r="B392" s="8"/>
    </row>
    <row r="393" spans="1:2">
      <c r="A393" s="8"/>
      <c r="B393" s="8"/>
    </row>
    <row r="394" spans="1:2">
      <c r="A394" s="8"/>
      <c r="B394" s="8"/>
    </row>
    <row r="395" spans="1:2">
      <c r="A395" s="8"/>
      <c r="B395" s="8"/>
    </row>
    <row r="396" spans="1:2">
      <c r="A396" s="8"/>
      <c r="B396" s="8"/>
    </row>
    <row r="397" spans="1:2">
      <c r="A397" s="8"/>
      <c r="B397" s="8"/>
    </row>
    <row r="398" spans="1:2">
      <c r="A398" s="8"/>
      <c r="B398" s="8"/>
    </row>
    <row r="399" spans="1:2">
      <c r="A399" s="8"/>
      <c r="B399" s="8"/>
    </row>
    <row r="400" spans="1:2">
      <c r="A400" s="8"/>
      <c r="B400" s="8"/>
    </row>
    <row r="401" spans="1:2">
      <c r="A401" s="8"/>
      <c r="B401" s="8"/>
    </row>
    <row r="402" spans="1:2">
      <c r="A402" s="8"/>
      <c r="B402" s="8"/>
    </row>
    <row r="403" spans="1:2">
      <c r="A403" s="8"/>
      <c r="B403" s="8"/>
    </row>
    <row r="404" spans="1:2">
      <c r="A404" s="8"/>
      <c r="B404" s="8"/>
    </row>
    <row r="405" spans="1:2">
      <c r="A405" s="8"/>
      <c r="B405" s="8"/>
    </row>
    <row r="406" spans="1:2">
      <c r="A406" s="8"/>
      <c r="B406" s="8"/>
    </row>
    <row r="407" spans="1:2">
      <c r="A407" s="8"/>
      <c r="B407" s="8"/>
    </row>
    <row r="408" spans="1:2">
      <c r="A408" s="8"/>
      <c r="B408" s="8"/>
    </row>
    <row r="409" spans="1:2">
      <c r="A409" s="8"/>
      <c r="B409" s="8"/>
    </row>
    <row r="410" spans="1:2">
      <c r="A410" s="8"/>
      <c r="B410" s="8"/>
    </row>
    <row r="411" spans="1:2">
      <c r="A411" s="8"/>
      <c r="B411" s="8"/>
    </row>
    <row r="412" spans="1:2">
      <c r="A412" s="8"/>
      <c r="B412" s="8"/>
    </row>
    <row r="413" spans="1:2">
      <c r="A413" s="8"/>
      <c r="B413" s="8"/>
    </row>
    <row r="414" spans="1:2">
      <c r="A414" s="8"/>
      <c r="B414" s="8"/>
    </row>
    <row r="415" spans="1:2">
      <c r="A415" s="8"/>
      <c r="B415" s="8"/>
    </row>
    <row r="416" spans="1:2">
      <c r="A416" s="8"/>
      <c r="B416" s="8"/>
    </row>
    <row r="417" spans="1:2">
      <c r="A417" s="8"/>
      <c r="B417" s="8"/>
    </row>
    <row r="418" spans="1:2">
      <c r="A418" s="8"/>
      <c r="B418" s="8"/>
    </row>
    <row r="419" spans="1:2">
      <c r="A419" s="8"/>
      <c r="B419" s="8"/>
    </row>
    <row r="420" spans="1:2">
      <c r="A420" s="8"/>
      <c r="B420" s="8"/>
    </row>
    <row r="421" spans="1:2">
      <c r="A421" s="8"/>
      <c r="B421" s="8"/>
    </row>
    <row r="422" spans="1:2">
      <c r="A422" s="8"/>
      <c r="B422" s="8"/>
    </row>
    <row r="423" spans="1:2">
      <c r="A423" s="8"/>
      <c r="B423" s="8"/>
    </row>
    <row r="424" spans="1:2">
      <c r="A424" s="8"/>
      <c r="B424" s="8"/>
    </row>
    <row r="425" spans="1:2">
      <c r="A425" s="8"/>
      <c r="B425" s="8"/>
    </row>
    <row r="426" spans="1:2">
      <c r="A426" s="8"/>
      <c r="B426" s="8"/>
    </row>
    <row r="427" spans="1:2">
      <c r="A427" s="8"/>
      <c r="B427" s="8"/>
    </row>
    <row r="428" spans="1:2">
      <c r="A428" s="8"/>
      <c r="B428" s="8"/>
    </row>
    <row r="429" spans="1:2">
      <c r="A429" s="8"/>
      <c r="B429" s="8"/>
    </row>
    <row r="430" spans="1:2">
      <c r="A430" s="8"/>
      <c r="B430" s="8"/>
    </row>
    <row r="431" spans="1:2">
      <c r="A431" s="8"/>
      <c r="B431" s="8"/>
    </row>
    <row r="432" spans="1:2">
      <c r="A432" s="8"/>
      <c r="B432" s="8"/>
    </row>
    <row r="433" spans="1:2">
      <c r="A433" s="8"/>
      <c r="B433" s="8"/>
    </row>
    <row r="434" spans="1:2">
      <c r="A434" s="8"/>
      <c r="B434" s="8"/>
    </row>
    <row r="435" spans="1:2">
      <c r="A435" s="8"/>
      <c r="B435" s="8"/>
    </row>
    <row r="436" spans="1:2">
      <c r="A436" s="8"/>
      <c r="B436" s="8"/>
    </row>
    <row r="437" spans="1:2">
      <c r="A437" s="8"/>
      <c r="B437" s="8"/>
    </row>
    <row r="438" spans="1:2">
      <c r="A438" s="8"/>
      <c r="B438" s="8"/>
    </row>
    <row r="439" spans="1:2">
      <c r="A439" s="8"/>
      <c r="B439" s="8"/>
    </row>
    <row r="440" spans="1:2">
      <c r="A440" s="8"/>
      <c r="B440" s="8"/>
    </row>
    <row r="441" spans="1:2">
      <c r="A441" s="8"/>
      <c r="B441" s="8"/>
    </row>
    <row r="442" spans="1:2">
      <c r="A442" s="8"/>
      <c r="B442" s="8"/>
    </row>
    <row r="443" spans="1:2">
      <c r="A443" s="8"/>
      <c r="B443" s="8"/>
    </row>
    <row r="444" spans="1:2">
      <c r="A444" s="8"/>
      <c r="B444" s="8"/>
    </row>
    <row r="445" spans="1:2">
      <c r="A445" s="8"/>
      <c r="B445" s="8"/>
    </row>
    <row r="446" spans="1:2">
      <c r="A446" s="8"/>
      <c r="B446" s="8"/>
    </row>
    <row r="447" spans="1:2">
      <c r="A447" s="8"/>
      <c r="B447" s="8"/>
    </row>
    <row r="448" spans="1:2">
      <c r="A448" s="8"/>
      <c r="B448" s="8"/>
    </row>
    <row r="449" spans="1:2">
      <c r="A449" s="8"/>
      <c r="B449" s="8"/>
    </row>
    <row r="450" spans="1:2">
      <c r="A450" s="8"/>
      <c r="B450" s="8"/>
    </row>
    <row r="451" spans="1:2">
      <c r="A451" s="8"/>
      <c r="B451" s="8"/>
    </row>
    <row r="452" spans="1:2">
      <c r="A452" s="8"/>
      <c r="B452" s="8"/>
    </row>
    <row r="453" spans="1:2">
      <c r="A453" s="8"/>
      <c r="B453" s="8"/>
    </row>
    <row r="454" spans="1:2">
      <c r="A454" s="8"/>
      <c r="B454" s="8"/>
    </row>
    <row r="455" spans="1:2">
      <c r="A455" s="8"/>
      <c r="B455" s="8"/>
    </row>
    <row r="456" spans="1:2">
      <c r="A456" s="8"/>
      <c r="B456" s="8"/>
    </row>
    <row r="457" spans="1:2">
      <c r="A457" s="8"/>
      <c r="B457" s="8"/>
    </row>
    <row r="458" spans="1:2">
      <c r="A458" s="8"/>
      <c r="B458" s="8"/>
    </row>
    <row r="459" spans="1:2">
      <c r="A459" s="8"/>
      <c r="B459" s="8"/>
    </row>
    <row r="460" spans="1:2">
      <c r="A460" s="8"/>
      <c r="B460" s="8"/>
    </row>
    <row r="461" spans="1:2">
      <c r="A461" s="8"/>
      <c r="B461" s="8"/>
    </row>
    <row r="462" spans="1:2">
      <c r="A462" s="8"/>
      <c r="B462" s="8"/>
    </row>
    <row r="463" spans="1:2">
      <c r="A463" s="8"/>
      <c r="B463" s="8"/>
    </row>
    <row r="464" spans="1:2">
      <c r="A464" s="8"/>
      <c r="B464" s="8"/>
    </row>
    <row r="465" spans="1:2">
      <c r="A465" s="8"/>
      <c r="B465" s="8"/>
    </row>
    <row r="466" spans="1:2">
      <c r="A466" s="8"/>
      <c r="B466" s="8"/>
    </row>
    <row r="467" spans="1:2">
      <c r="A467" s="8"/>
      <c r="B467" s="8"/>
    </row>
    <row r="468" spans="1:2">
      <c r="A468" s="8"/>
      <c r="B468" s="8"/>
    </row>
    <row r="469" spans="1:2">
      <c r="A469" s="8"/>
      <c r="B469" s="8"/>
    </row>
    <row r="470" spans="1:2">
      <c r="A470" s="8"/>
      <c r="B470" s="8"/>
    </row>
    <row r="471" spans="1:2">
      <c r="A471" s="8"/>
      <c r="B471" s="8"/>
    </row>
    <row r="472" spans="1:2">
      <c r="A472" s="8"/>
      <c r="B472" s="8"/>
    </row>
    <row r="473" spans="1:2">
      <c r="A473" s="8"/>
      <c r="B473" s="8"/>
    </row>
    <row r="474" spans="1:2">
      <c r="A474" s="8"/>
      <c r="B474" s="8"/>
    </row>
    <row r="475" spans="1:2">
      <c r="A475" s="8"/>
      <c r="B475" s="8"/>
    </row>
    <row r="476" spans="1:2">
      <c r="A476" s="8"/>
      <c r="B476" s="8"/>
    </row>
    <row r="477" spans="1:2">
      <c r="A477" s="8"/>
      <c r="B477" s="8"/>
    </row>
    <row r="478" spans="1:2">
      <c r="A478" s="8"/>
      <c r="B478" s="8"/>
    </row>
    <row r="479" spans="1:2">
      <c r="A479" s="8"/>
      <c r="B479" s="8"/>
    </row>
    <row r="480" spans="1:2">
      <c r="A480" s="8"/>
      <c r="B480" s="8"/>
    </row>
    <row r="481" spans="1:2">
      <c r="A481" s="8"/>
      <c r="B481" s="8"/>
    </row>
    <row r="482" spans="1:2">
      <c r="A482" s="8"/>
      <c r="B482" s="8"/>
    </row>
    <row r="483" spans="1:2">
      <c r="A483" s="8"/>
      <c r="B483" s="8"/>
    </row>
    <row r="484" spans="1:2">
      <c r="A484" s="8"/>
      <c r="B484" s="8"/>
    </row>
    <row r="485" spans="1:2">
      <c r="A485" s="8"/>
      <c r="B485" s="8"/>
    </row>
    <row r="486" spans="1:2">
      <c r="A486" s="8"/>
      <c r="B486" s="8"/>
    </row>
    <row r="487" spans="1:2">
      <c r="A487" s="8"/>
      <c r="B487" s="8"/>
    </row>
    <row r="488" spans="1:2">
      <c r="A488" s="8"/>
      <c r="B488" s="8"/>
    </row>
    <row r="489" spans="1:2">
      <c r="A489" s="8"/>
      <c r="B489" s="8"/>
    </row>
    <row r="490" spans="1:2">
      <c r="A490" s="8"/>
      <c r="B490" s="8"/>
    </row>
    <row r="491" spans="1:2">
      <c r="A491" s="8"/>
      <c r="B491" s="8"/>
    </row>
    <row r="492" spans="1:2">
      <c r="A492" s="8"/>
      <c r="B492" s="8"/>
    </row>
    <row r="493" spans="1:2">
      <c r="A493" s="8"/>
      <c r="B493" s="8"/>
    </row>
    <row r="494" spans="1:2">
      <c r="A494" s="8"/>
      <c r="B494" s="8"/>
    </row>
    <row r="495" spans="1:2">
      <c r="A495" s="8"/>
      <c r="B495" s="8"/>
    </row>
    <row r="496" spans="1:2">
      <c r="A496" s="8"/>
      <c r="B496" s="8"/>
    </row>
    <row r="497" spans="1:2">
      <c r="A497" s="8"/>
      <c r="B497" s="8"/>
    </row>
    <row r="498" spans="1:2">
      <c r="A498" s="8"/>
      <c r="B498" s="8"/>
    </row>
    <row r="499" spans="1:2">
      <c r="A499" s="8"/>
      <c r="B499" s="8"/>
    </row>
    <row r="500" spans="1:2">
      <c r="A500" s="8"/>
      <c r="B500" s="8"/>
    </row>
    <row r="501" spans="1:2">
      <c r="A501" s="8"/>
      <c r="B501" s="8"/>
    </row>
    <row r="502" spans="1:2">
      <c r="A502" s="8"/>
      <c r="B502" s="8"/>
    </row>
    <row r="503" spans="1:2">
      <c r="A503" s="8"/>
      <c r="B503" s="8"/>
    </row>
    <row r="504" spans="1:2">
      <c r="A504" s="8"/>
      <c r="B504" s="8"/>
    </row>
    <row r="505" spans="1:2">
      <c r="A505" s="8"/>
      <c r="B505" s="8"/>
    </row>
    <row r="506" spans="1:2">
      <c r="A506" s="8"/>
      <c r="B506" s="8"/>
    </row>
    <row r="507" spans="1:2">
      <c r="A507" s="8"/>
      <c r="B507" s="8"/>
    </row>
    <row r="508" spans="1:2">
      <c r="A508" s="8"/>
      <c r="B508" s="8"/>
    </row>
    <row r="509" spans="1:2">
      <c r="A509" s="8"/>
      <c r="B509" s="8"/>
    </row>
    <row r="510" spans="1:2">
      <c r="A510" s="8"/>
      <c r="B510" s="8"/>
    </row>
    <row r="511" spans="1:2">
      <c r="A511" s="8"/>
      <c r="B511" s="8"/>
    </row>
    <row r="512" spans="1:2">
      <c r="A512" s="8"/>
      <c r="B512" s="8"/>
    </row>
    <row r="513" spans="1:2">
      <c r="A513" s="8"/>
      <c r="B513" s="8"/>
    </row>
    <row r="514" spans="1:2">
      <c r="A514" s="8"/>
      <c r="B514" s="8"/>
    </row>
    <row r="515" spans="1:2">
      <c r="A515" s="8"/>
      <c r="B515" s="8"/>
    </row>
    <row r="516" spans="1:2">
      <c r="A516" s="8"/>
      <c r="B516" s="8"/>
    </row>
    <row r="517" spans="1:2">
      <c r="A517" s="8"/>
      <c r="B517" s="8"/>
    </row>
    <row r="518" spans="1:2">
      <c r="A518" s="8"/>
      <c r="B518" s="8"/>
    </row>
    <row r="519" spans="1:2">
      <c r="A519" s="8"/>
      <c r="B519" s="8"/>
    </row>
    <row r="520" spans="1:2">
      <c r="A520" s="8"/>
      <c r="B520" s="8"/>
    </row>
    <row r="521" spans="1:2">
      <c r="A521" s="8"/>
      <c r="B521" s="8"/>
    </row>
    <row r="522" spans="1:2">
      <c r="A522" s="8"/>
      <c r="B522" s="8"/>
    </row>
    <row r="523" spans="1:2">
      <c r="A523" s="8"/>
      <c r="B523" s="8"/>
    </row>
    <row r="524" spans="1:2">
      <c r="A524" s="8"/>
      <c r="B524" s="8"/>
    </row>
    <row r="525" spans="1:2">
      <c r="A525" s="8"/>
      <c r="B525" s="8"/>
    </row>
    <row r="526" spans="1:2">
      <c r="A526" s="8"/>
      <c r="B526" s="8"/>
    </row>
    <row r="527" spans="1:2">
      <c r="A527" s="8"/>
      <c r="B527" s="8"/>
    </row>
    <row r="528" spans="1:2">
      <c r="A528" s="8"/>
      <c r="B528" s="8"/>
    </row>
    <row r="529" spans="1:2">
      <c r="A529" s="8"/>
      <c r="B529" s="8"/>
    </row>
    <row r="530" spans="1:2">
      <c r="A530" s="8"/>
      <c r="B530" s="8"/>
    </row>
    <row r="531" spans="1:2">
      <c r="A531" s="8"/>
      <c r="B531" s="8"/>
    </row>
    <row r="532" spans="1:2">
      <c r="A532" s="8"/>
      <c r="B532" s="8"/>
    </row>
    <row r="533" spans="1:2">
      <c r="A533" s="8"/>
      <c r="B533" s="8"/>
    </row>
    <row r="534" spans="1:2">
      <c r="A534" s="8"/>
      <c r="B534" s="8"/>
    </row>
    <row r="535" spans="1:2">
      <c r="A535" s="8"/>
      <c r="B535" s="8"/>
    </row>
    <row r="536" spans="1:2">
      <c r="A536" s="8"/>
      <c r="B536" s="8"/>
    </row>
    <row r="537" spans="1:2">
      <c r="A537" s="8"/>
      <c r="B537" s="8"/>
    </row>
    <row r="538" spans="1:2">
      <c r="A538" s="8"/>
      <c r="B538" s="8"/>
    </row>
    <row r="539" spans="1:2">
      <c r="A539" s="8"/>
      <c r="B539" s="8"/>
    </row>
    <row r="540" spans="1:2">
      <c r="A540" s="8"/>
      <c r="B540" s="8"/>
    </row>
    <row r="541" spans="1:2">
      <c r="A541" s="8"/>
      <c r="B541" s="8"/>
    </row>
    <row r="542" spans="1:2">
      <c r="A542" s="8"/>
      <c r="B542" s="8"/>
    </row>
    <row r="543" spans="1:2">
      <c r="A543" s="8"/>
      <c r="B543" s="8"/>
    </row>
    <row r="544" spans="1:2">
      <c r="A544" s="8"/>
      <c r="B544" s="8"/>
    </row>
    <row r="545" spans="1:2">
      <c r="A545" s="8"/>
      <c r="B545" s="8"/>
    </row>
    <row r="546" spans="1:2">
      <c r="A546" s="8"/>
      <c r="B546" s="8"/>
    </row>
    <row r="547" spans="1:2">
      <c r="A547" s="8"/>
      <c r="B547" s="8"/>
    </row>
    <row r="548" spans="1:2">
      <c r="A548" s="8"/>
      <c r="B548" s="8"/>
    </row>
    <row r="549" spans="1:2">
      <c r="A549" s="8"/>
      <c r="B549" s="8"/>
    </row>
    <row r="550" spans="1:2">
      <c r="A550" s="8"/>
      <c r="B550" s="8"/>
    </row>
    <row r="551" spans="1:2">
      <c r="A551" s="8"/>
      <c r="B551" s="8"/>
    </row>
    <row r="552" spans="1:2">
      <c r="A552" s="8"/>
      <c r="B552" s="8"/>
    </row>
    <row r="553" spans="1:2">
      <c r="A553" s="8"/>
      <c r="B553" s="8"/>
    </row>
    <row r="554" spans="1:2">
      <c r="A554" s="8"/>
      <c r="B554" s="8"/>
    </row>
    <row r="555" spans="1:2">
      <c r="A555" s="8"/>
      <c r="B555" s="8"/>
    </row>
    <row r="556" spans="1:2">
      <c r="A556" s="8"/>
      <c r="B556" s="8"/>
    </row>
    <row r="557" spans="1:2">
      <c r="A557" s="8"/>
      <c r="B557" s="8"/>
    </row>
    <row r="558" spans="1:2">
      <c r="A558" s="8"/>
      <c r="B558" s="8"/>
    </row>
    <row r="559" spans="1:2">
      <c r="A559" s="8"/>
      <c r="B559" s="8"/>
    </row>
    <row r="560" spans="1:2">
      <c r="A560" s="8"/>
      <c r="B560" s="8"/>
    </row>
    <row r="561" spans="1:2">
      <c r="A561" s="8"/>
      <c r="B561" s="8"/>
    </row>
    <row r="562" spans="1:2">
      <c r="A562" s="8"/>
      <c r="B562" s="8"/>
    </row>
    <row r="563" spans="1:2">
      <c r="A563" s="8"/>
      <c r="B563" s="8"/>
    </row>
    <row r="564" spans="1:2">
      <c r="A564" s="8"/>
      <c r="B564" s="8"/>
    </row>
    <row r="565" spans="1:2">
      <c r="A565" s="8"/>
      <c r="B565" s="8"/>
    </row>
    <row r="566" spans="1:2">
      <c r="A566" s="8"/>
      <c r="B566" s="8"/>
    </row>
    <row r="567" spans="1:2">
      <c r="A567" s="8"/>
      <c r="B567" s="8"/>
    </row>
    <row r="568" spans="1:2">
      <c r="A568" s="8"/>
      <c r="B568" s="8"/>
    </row>
    <row r="569" spans="1:2">
      <c r="A569" s="8"/>
      <c r="B569" s="8"/>
    </row>
    <row r="570" spans="1:2">
      <c r="A570" s="8"/>
      <c r="B570" s="8"/>
    </row>
    <row r="571" spans="1:2">
      <c r="A571" s="8"/>
      <c r="B571" s="8"/>
    </row>
    <row r="572" spans="1:2">
      <c r="A572" s="8"/>
      <c r="B572" s="8"/>
    </row>
    <row r="573" spans="1:2">
      <c r="A573" s="8"/>
      <c r="B573" s="8"/>
    </row>
    <row r="574" spans="1:2">
      <c r="A574" s="8"/>
      <c r="B574" s="8"/>
    </row>
    <row r="575" spans="1:2">
      <c r="A575" s="8"/>
      <c r="B575" s="8"/>
    </row>
    <row r="576" spans="1:2">
      <c r="A576" s="8"/>
      <c r="B576" s="8"/>
    </row>
    <row r="577" spans="1:2">
      <c r="A577" s="8"/>
      <c r="B577" s="8"/>
    </row>
    <row r="578" spans="1:2">
      <c r="A578" s="8"/>
      <c r="B578" s="8"/>
    </row>
    <row r="579" spans="1:2">
      <c r="A579" s="8"/>
      <c r="B579" s="8"/>
    </row>
    <row r="580" spans="1:2">
      <c r="A580" s="8"/>
      <c r="B580" s="8"/>
    </row>
    <row r="581" spans="1:2">
      <c r="A581" s="8"/>
      <c r="B581" s="8"/>
    </row>
    <row r="582" spans="1:2">
      <c r="A582" s="8"/>
      <c r="B582" s="8"/>
    </row>
    <row r="583" spans="1:2">
      <c r="A583" s="8"/>
      <c r="B583" s="8"/>
    </row>
    <row r="584" spans="1:2">
      <c r="A584" s="8"/>
      <c r="B584" s="8"/>
    </row>
    <row r="585" spans="1:2">
      <c r="A585" s="8"/>
      <c r="B585" s="8"/>
    </row>
    <row r="586" spans="1:2">
      <c r="A586" s="8"/>
      <c r="B586" s="8"/>
    </row>
    <row r="587" spans="1:2">
      <c r="A587" s="8"/>
      <c r="B587" s="8"/>
    </row>
    <row r="588" spans="1:2">
      <c r="A588" s="8"/>
      <c r="B588" s="8"/>
    </row>
    <row r="589" spans="1:2">
      <c r="A589" s="8"/>
      <c r="B589" s="8"/>
    </row>
    <row r="590" spans="1:2">
      <c r="A590" s="8"/>
      <c r="B590" s="8"/>
    </row>
    <row r="591" spans="1:2">
      <c r="A591" s="8"/>
      <c r="B591" s="8"/>
    </row>
    <row r="592" spans="1:2">
      <c r="A592" s="8"/>
      <c r="B592" s="8"/>
    </row>
    <row r="593" spans="1:2">
      <c r="A593" s="8"/>
      <c r="B593" s="8"/>
    </row>
    <row r="594" spans="1:2">
      <c r="A594" s="8"/>
      <c r="B594" s="8"/>
    </row>
    <row r="595" spans="1:2">
      <c r="A595" s="8"/>
      <c r="B595" s="8"/>
    </row>
    <row r="596" spans="1:2">
      <c r="A596" s="8"/>
      <c r="B596" s="8"/>
    </row>
    <row r="597" spans="1:2">
      <c r="A597" s="8"/>
      <c r="B597" s="8"/>
    </row>
    <row r="598" spans="1:2">
      <c r="A598" s="8"/>
      <c r="B598" s="8"/>
    </row>
    <row r="599" spans="1:2">
      <c r="A599" s="8"/>
      <c r="B599" s="8"/>
    </row>
    <row r="600" spans="1:2">
      <c r="A600" s="8"/>
      <c r="B600" s="8"/>
    </row>
    <row r="601" spans="1:2">
      <c r="A601" s="8"/>
      <c r="B601" s="8"/>
    </row>
    <row r="602" spans="1:2">
      <c r="A602" s="8"/>
      <c r="B602" s="8"/>
    </row>
    <row r="603" spans="1:2">
      <c r="A603" s="8"/>
      <c r="B603" s="8"/>
    </row>
    <row r="604" spans="1:2">
      <c r="A604" s="8"/>
      <c r="B604" s="8"/>
    </row>
    <row r="605" spans="1:2">
      <c r="A605" s="8"/>
      <c r="B605" s="8"/>
    </row>
    <row r="606" spans="1:2">
      <c r="A606" s="8"/>
      <c r="B606" s="8"/>
    </row>
    <row r="607" spans="1:2">
      <c r="A607" s="8"/>
      <c r="B607" s="8"/>
    </row>
    <row r="608" spans="1:2">
      <c r="A608" s="8"/>
      <c r="B608" s="8"/>
    </row>
    <row r="609" spans="1:2">
      <c r="A609" s="8"/>
      <c r="B609" s="8"/>
    </row>
    <row r="610" spans="1:2">
      <c r="A610" s="8"/>
      <c r="B610" s="8"/>
    </row>
    <row r="611" spans="1:2">
      <c r="A611" s="8"/>
      <c r="B611" s="8"/>
    </row>
    <row r="612" spans="1:2">
      <c r="A612" s="8"/>
      <c r="B612" s="8"/>
    </row>
    <row r="613" spans="1:2">
      <c r="A613" s="8"/>
      <c r="B613" s="8"/>
    </row>
    <row r="614" spans="1:2">
      <c r="A614" s="8"/>
      <c r="B614" s="8"/>
    </row>
    <row r="615" spans="1:2">
      <c r="A615" s="8"/>
      <c r="B615" s="8"/>
    </row>
    <row r="616" spans="1:2">
      <c r="A616" s="8"/>
      <c r="B616" s="8"/>
    </row>
    <row r="617" spans="1:2">
      <c r="A617" s="8"/>
      <c r="B617" s="8"/>
    </row>
    <row r="618" spans="1:2">
      <c r="A618" s="8"/>
      <c r="B618" s="8"/>
    </row>
    <row r="619" spans="1:2">
      <c r="A619" s="8"/>
      <c r="B619" s="8"/>
    </row>
    <row r="620" spans="1:2">
      <c r="A620" s="8"/>
      <c r="B620" s="8"/>
    </row>
    <row r="621" spans="1:2">
      <c r="A621" s="8"/>
      <c r="B621" s="8"/>
    </row>
    <row r="622" spans="1:2">
      <c r="A622" s="8"/>
      <c r="B622" s="8"/>
    </row>
    <row r="623" spans="1:2">
      <c r="A623" s="8"/>
      <c r="B623" s="8"/>
    </row>
    <row r="624" spans="1:2">
      <c r="A624" s="8"/>
      <c r="B624" s="8"/>
    </row>
    <row r="625" spans="1:2">
      <c r="A625" s="8"/>
      <c r="B625" s="8"/>
    </row>
    <row r="626" spans="1:2">
      <c r="A626" s="8"/>
      <c r="B626" s="8"/>
    </row>
    <row r="627" spans="1:2">
      <c r="A627" s="8"/>
      <c r="B627" s="8"/>
    </row>
    <row r="628" spans="1:2">
      <c r="A628" s="8"/>
      <c r="B628" s="8"/>
    </row>
    <row r="629" spans="1:2">
      <c r="A629" s="8"/>
      <c r="B629" s="8"/>
    </row>
    <row r="630" spans="1:2">
      <c r="A630" s="8"/>
      <c r="B630" s="8"/>
    </row>
    <row r="631" spans="1:2">
      <c r="A631" s="8"/>
      <c r="B631" s="8"/>
    </row>
    <row r="632" spans="1:2">
      <c r="A632" s="8"/>
      <c r="B632" s="8"/>
    </row>
    <row r="633" spans="1:2">
      <c r="A633" s="8"/>
      <c r="B633" s="8"/>
    </row>
    <row r="634" spans="1:2">
      <c r="A634" s="8"/>
      <c r="B634" s="8"/>
    </row>
    <row r="635" spans="1:2">
      <c r="A635" s="8"/>
      <c r="B635" s="8"/>
    </row>
    <row r="636" spans="1:2">
      <c r="A636" s="8"/>
      <c r="B636" s="8"/>
    </row>
    <row r="637" spans="1:2">
      <c r="A637" s="8"/>
      <c r="B637" s="8"/>
    </row>
    <row r="638" spans="1:2">
      <c r="A638" s="8"/>
      <c r="B638" s="8"/>
    </row>
    <row r="639" spans="1:2">
      <c r="A639" s="8"/>
      <c r="B639" s="8"/>
    </row>
    <row r="640" spans="1:2">
      <c r="A640" s="8"/>
      <c r="B640" s="8"/>
    </row>
    <row r="641" spans="1:2">
      <c r="A641" s="8"/>
      <c r="B641" s="8"/>
    </row>
    <row r="642" spans="1:2">
      <c r="A642" s="8"/>
      <c r="B642" s="8"/>
    </row>
    <row r="643" spans="1:2">
      <c r="A643" s="8"/>
      <c r="B643" s="8"/>
    </row>
    <row r="644" spans="1:2">
      <c r="A644" s="8"/>
      <c r="B644" s="8"/>
    </row>
    <row r="645" spans="1:2">
      <c r="A645" s="8"/>
      <c r="B645" s="8"/>
    </row>
    <row r="646" spans="1:2">
      <c r="A646" s="8"/>
      <c r="B646" s="8"/>
    </row>
    <row r="647" spans="1:2">
      <c r="A647" s="8"/>
      <c r="B647" s="8"/>
    </row>
    <row r="648" spans="1:2">
      <c r="A648" s="8"/>
      <c r="B648" s="8"/>
    </row>
    <row r="649" spans="1:2">
      <c r="A649" s="8"/>
      <c r="B649" s="8"/>
    </row>
    <row r="650" spans="1:2">
      <c r="A650" s="8"/>
      <c r="B650" s="8"/>
    </row>
    <row r="651" spans="1:2">
      <c r="A651" s="8"/>
      <c r="B651" s="8"/>
    </row>
    <row r="652" spans="1:2">
      <c r="A652" s="8"/>
      <c r="B652" s="8"/>
    </row>
    <row r="653" spans="1:2">
      <c r="A653" s="8"/>
      <c r="B653" s="8"/>
    </row>
    <row r="654" spans="1:2">
      <c r="A654" s="8"/>
      <c r="B654" s="8"/>
    </row>
    <row r="655" spans="1:2">
      <c r="A655" s="8"/>
      <c r="B655" s="8"/>
    </row>
    <row r="656" spans="1:2">
      <c r="A656" s="8"/>
      <c r="B656" s="8"/>
    </row>
    <row r="657" spans="1:2">
      <c r="A657" s="8"/>
      <c r="B657" s="8"/>
    </row>
    <row r="658" spans="1:2">
      <c r="A658" s="8"/>
      <c r="B658" s="8"/>
    </row>
    <row r="659" spans="1:2">
      <c r="A659" s="8"/>
      <c r="B659" s="8"/>
    </row>
    <row r="660" spans="1:2">
      <c r="A660" s="8"/>
      <c r="B660" s="8"/>
    </row>
    <row r="661" spans="1:2">
      <c r="A661" s="8"/>
      <c r="B661" s="8"/>
    </row>
    <row r="662" spans="1:2">
      <c r="A662" s="8"/>
      <c r="B662" s="8"/>
    </row>
    <row r="663" spans="1:2">
      <c r="A663" s="8"/>
      <c r="B663" s="8"/>
    </row>
    <row r="664" spans="1:2">
      <c r="A664" s="8"/>
      <c r="B664" s="8"/>
    </row>
    <row r="665" spans="1:2">
      <c r="A665" s="8"/>
      <c r="B665" s="8"/>
    </row>
    <row r="666" spans="1:2">
      <c r="A666" s="8"/>
      <c r="B666" s="8"/>
    </row>
    <row r="667" spans="1:2">
      <c r="A667" s="8"/>
      <c r="B667" s="8"/>
    </row>
    <row r="668" spans="1:2">
      <c r="A668" s="8"/>
      <c r="B668" s="8"/>
    </row>
    <row r="669" spans="1:2">
      <c r="A669" s="8"/>
      <c r="B669" s="8"/>
    </row>
    <row r="670" spans="1:2">
      <c r="A670" s="8"/>
      <c r="B670" s="8"/>
    </row>
    <row r="671" spans="1:2">
      <c r="A671" s="8"/>
      <c r="B671" s="8"/>
    </row>
    <row r="672" spans="1:2">
      <c r="A672" s="8"/>
      <c r="B672" s="8"/>
    </row>
    <row r="673" spans="1:2">
      <c r="A673" s="8"/>
      <c r="B673" s="8"/>
    </row>
    <row r="674" spans="1:2">
      <c r="A674" s="8"/>
      <c r="B674" s="8"/>
    </row>
    <row r="675" spans="1:2">
      <c r="A675" s="8"/>
      <c r="B675" s="8"/>
    </row>
    <row r="676" spans="1:2">
      <c r="A676" s="8"/>
      <c r="B676" s="8"/>
    </row>
    <row r="677" spans="1:2">
      <c r="A677" s="8"/>
      <c r="B677" s="8"/>
    </row>
    <row r="678" spans="1:2">
      <c r="A678" s="8"/>
      <c r="B678" s="8"/>
    </row>
    <row r="679" spans="1:2">
      <c r="A679" s="8"/>
      <c r="B679" s="8"/>
    </row>
    <row r="680" spans="1:2">
      <c r="A680" s="8"/>
      <c r="B680" s="8"/>
    </row>
    <row r="681" spans="1:2">
      <c r="A681" s="8"/>
      <c r="B681" s="8"/>
    </row>
    <row r="682" spans="1:2">
      <c r="A682" s="8"/>
      <c r="B682" s="8"/>
    </row>
    <row r="683" spans="1:2">
      <c r="A683" s="8"/>
      <c r="B683" s="8"/>
    </row>
    <row r="684" spans="1:2">
      <c r="A684" s="8"/>
      <c r="B684" s="8"/>
    </row>
    <row r="685" spans="1:2">
      <c r="A685" s="8"/>
      <c r="B685" s="8"/>
    </row>
    <row r="686" spans="1:2">
      <c r="A686" s="8"/>
      <c r="B686" s="8"/>
    </row>
    <row r="687" spans="1:2">
      <c r="A687" s="8"/>
      <c r="B687" s="8"/>
    </row>
    <row r="688" spans="1:2">
      <c r="A688" s="8"/>
      <c r="B688" s="8"/>
    </row>
    <row r="689" spans="1:2">
      <c r="A689" s="8"/>
      <c r="B689" s="8"/>
    </row>
    <row r="690" spans="1:2">
      <c r="A690" s="8"/>
      <c r="B690" s="8"/>
    </row>
    <row r="691" spans="1:2">
      <c r="A691" s="8"/>
      <c r="B691" s="8"/>
    </row>
    <row r="692" spans="1:2">
      <c r="A692" s="8"/>
      <c r="B692" s="8"/>
    </row>
    <row r="693" spans="1:2">
      <c r="A693" s="8"/>
      <c r="B693" s="8"/>
    </row>
    <row r="694" spans="1:2">
      <c r="A694" s="8"/>
      <c r="B694" s="8"/>
    </row>
    <row r="695" spans="1:2">
      <c r="A695" s="8"/>
      <c r="B695" s="8"/>
    </row>
    <row r="696" spans="1:2">
      <c r="A696" s="8"/>
      <c r="B696" s="8"/>
    </row>
    <row r="697" spans="1:2">
      <c r="A697" s="8"/>
      <c r="B697" s="8"/>
    </row>
    <row r="698" spans="1:2">
      <c r="A698" s="8"/>
      <c r="B698" s="8"/>
    </row>
    <row r="699" spans="1:2">
      <c r="A699" s="8"/>
      <c r="B699" s="8"/>
    </row>
    <row r="700" spans="1:2">
      <c r="A700" s="8"/>
      <c r="B700" s="8"/>
    </row>
    <row r="701" spans="1:2">
      <c r="A701" s="8"/>
      <c r="B701" s="8"/>
    </row>
    <row r="702" spans="1:2">
      <c r="A702" s="8"/>
      <c r="B702" s="8"/>
    </row>
    <row r="703" spans="1:2">
      <c r="A703" s="8"/>
      <c r="B703" s="8"/>
    </row>
    <row r="704" spans="1:2">
      <c r="A704" s="8"/>
      <c r="B704" s="8"/>
    </row>
    <row r="705" spans="1:2">
      <c r="A705" s="8"/>
      <c r="B705" s="8"/>
    </row>
    <row r="706" spans="1:2">
      <c r="A706" s="8"/>
      <c r="B706" s="8"/>
    </row>
    <row r="707" spans="1:2">
      <c r="A707" s="8"/>
      <c r="B707" s="8"/>
    </row>
    <row r="708" spans="1:2">
      <c r="A708" s="8"/>
      <c r="B708" s="8"/>
    </row>
    <row r="709" spans="1:2">
      <c r="A709" s="8"/>
      <c r="B709" s="8"/>
    </row>
    <row r="710" spans="1:2">
      <c r="A710" s="8"/>
      <c r="B710" s="8"/>
    </row>
    <row r="711" spans="1:2">
      <c r="A711" s="8"/>
      <c r="B711" s="8"/>
    </row>
    <row r="712" spans="1:2">
      <c r="A712" s="8"/>
      <c r="B712" s="8"/>
    </row>
    <row r="713" spans="1:2">
      <c r="A713" s="8"/>
      <c r="B713" s="8"/>
    </row>
    <row r="714" spans="1:2">
      <c r="A714" s="8"/>
      <c r="B714" s="8"/>
    </row>
    <row r="715" spans="1:2">
      <c r="A715" s="8"/>
      <c r="B715" s="8"/>
    </row>
    <row r="716" spans="1:2">
      <c r="A716" s="8"/>
      <c r="B716" s="8"/>
    </row>
    <row r="717" spans="1:2">
      <c r="A717" s="8"/>
      <c r="B717" s="8"/>
    </row>
    <row r="718" spans="1:2">
      <c r="A718" s="8"/>
      <c r="B718" s="8"/>
    </row>
    <row r="719" spans="1:2">
      <c r="A719" s="8"/>
      <c r="B719" s="8"/>
    </row>
    <row r="720" spans="1:2">
      <c r="A720" s="8"/>
      <c r="B720" s="8"/>
    </row>
    <row r="721" spans="1:2">
      <c r="A721" s="8"/>
      <c r="B721" s="8"/>
    </row>
    <row r="722" spans="1:2">
      <c r="A722" s="8"/>
      <c r="B722" s="8"/>
    </row>
    <row r="723" spans="1:2">
      <c r="A723" s="8"/>
      <c r="B723" s="8"/>
    </row>
    <row r="724" spans="1:2">
      <c r="A724" s="8"/>
      <c r="B724" s="8"/>
    </row>
    <row r="725" spans="1:2">
      <c r="A725" s="8"/>
      <c r="B725" s="8"/>
    </row>
    <row r="726" spans="1:2">
      <c r="A726" s="8"/>
      <c r="B726" s="8"/>
    </row>
    <row r="727" spans="1:2">
      <c r="A727" s="8"/>
      <c r="B727" s="8"/>
    </row>
    <row r="728" spans="1:2">
      <c r="A728" s="8"/>
      <c r="B728" s="8"/>
    </row>
    <row r="729" spans="1:2">
      <c r="A729" s="8"/>
      <c r="B729" s="8"/>
    </row>
    <row r="730" spans="1:2">
      <c r="A730" s="8"/>
      <c r="B730" s="8"/>
    </row>
    <row r="731" spans="1:2">
      <c r="A731" s="8"/>
      <c r="B731" s="8"/>
    </row>
    <row r="732" spans="1:2">
      <c r="A732" s="8"/>
      <c r="B732" s="8"/>
    </row>
    <row r="733" spans="1:2">
      <c r="A733" s="8"/>
      <c r="B733" s="8"/>
    </row>
    <row r="734" spans="1:2">
      <c r="A734" s="8"/>
      <c r="B734" s="8"/>
    </row>
    <row r="735" spans="1:2">
      <c r="A735" s="8"/>
      <c r="B735" s="8"/>
    </row>
    <row r="736" spans="1:2">
      <c r="A736" s="8"/>
      <c r="B736" s="8"/>
    </row>
    <row r="737" spans="1:2">
      <c r="A737" s="8"/>
      <c r="B737" s="8"/>
    </row>
    <row r="738" spans="1:2">
      <c r="A738" s="8"/>
      <c r="B738" s="8"/>
    </row>
    <row r="739" spans="1:2">
      <c r="A739" s="8"/>
      <c r="B739" s="8"/>
    </row>
    <row r="740" spans="1:2">
      <c r="A740" s="8"/>
      <c r="B740" s="8"/>
    </row>
    <row r="741" spans="1:2">
      <c r="A741" s="8"/>
      <c r="B741" s="8"/>
    </row>
    <row r="742" spans="1:2">
      <c r="A742" s="8"/>
      <c r="B742" s="8"/>
    </row>
    <row r="743" spans="1:2">
      <c r="A743" s="8"/>
      <c r="B743" s="8"/>
    </row>
    <row r="744" spans="1:2">
      <c r="A744" s="8"/>
      <c r="B744" s="8"/>
    </row>
    <row r="745" spans="1:2">
      <c r="A745" s="8"/>
      <c r="B745" s="8"/>
    </row>
    <row r="746" spans="1:2">
      <c r="A746" s="8"/>
      <c r="B746" s="8"/>
    </row>
    <row r="747" spans="1:2">
      <c r="A747" s="8"/>
      <c r="B747" s="8"/>
    </row>
    <row r="748" spans="1:2">
      <c r="A748" s="8"/>
      <c r="B748" s="8"/>
    </row>
    <row r="749" spans="1:2">
      <c r="A749" s="8"/>
      <c r="B749" s="8"/>
    </row>
    <row r="750" spans="1:2">
      <c r="A750" s="8"/>
      <c r="B750" s="8"/>
    </row>
    <row r="751" spans="1:2">
      <c r="A751" s="8"/>
      <c r="B751" s="8"/>
    </row>
    <row r="752" spans="1:2">
      <c r="A752" s="8"/>
      <c r="B752" s="8"/>
    </row>
    <row r="753" spans="1:2">
      <c r="A753" s="8"/>
      <c r="B753" s="8"/>
    </row>
    <row r="754" spans="1:2">
      <c r="A754" s="8"/>
      <c r="B754" s="8"/>
    </row>
    <row r="755" spans="1:2">
      <c r="A755" s="8"/>
      <c r="B755" s="8"/>
    </row>
    <row r="756" spans="1:2">
      <c r="A756" s="8"/>
      <c r="B756" s="8"/>
    </row>
    <row r="757" spans="1:2">
      <c r="A757" s="8"/>
      <c r="B757" s="8"/>
    </row>
    <row r="758" spans="1:2">
      <c r="A758" s="8"/>
      <c r="B758" s="8"/>
    </row>
    <row r="759" spans="1:2">
      <c r="A759" s="8"/>
      <c r="B759" s="8"/>
    </row>
    <row r="760" spans="1:2">
      <c r="A760" s="8"/>
      <c r="B760" s="8"/>
    </row>
    <row r="761" spans="1:2">
      <c r="A761" s="8"/>
      <c r="B761" s="8"/>
    </row>
    <row r="762" spans="1:2">
      <c r="A762" s="8"/>
      <c r="B762" s="8"/>
    </row>
    <row r="763" spans="1:2">
      <c r="A763" s="8"/>
      <c r="B763" s="8"/>
    </row>
    <row r="764" spans="1:2">
      <c r="A764" s="8"/>
      <c r="B764" s="8"/>
    </row>
    <row r="765" spans="1:2">
      <c r="A765" s="8"/>
      <c r="B765" s="8"/>
    </row>
    <row r="766" spans="1:2">
      <c r="A766" s="8"/>
      <c r="B766" s="8"/>
    </row>
    <row r="767" spans="1:2">
      <c r="A767" s="8"/>
      <c r="B767" s="8"/>
    </row>
    <row r="768" spans="1:2">
      <c r="A768" s="8"/>
      <c r="B768" s="8"/>
    </row>
    <row r="769" spans="1:2">
      <c r="A769" s="8"/>
      <c r="B769" s="8"/>
    </row>
    <row r="770" spans="1:2">
      <c r="A770" s="8"/>
      <c r="B770" s="8"/>
    </row>
    <row r="771" spans="1:2">
      <c r="A771" s="8"/>
      <c r="B771" s="8"/>
    </row>
    <row r="772" spans="1:2">
      <c r="A772" s="8"/>
      <c r="B772" s="8"/>
    </row>
    <row r="773" spans="1:2">
      <c r="A773" s="8"/>
      <c r="B773" s="8"/>
    </row>
    <row r="774" spans="1:2">
      <c r="A774" s="8"/>
      <c r="B774" s="8"/>
    </row>
    <row r="775" spans="1:2">
      <c r="A775" s="8"/>
      <c r="B775" s="8"/>
    </row>
    <row r="776" spans="1:2">
      <c r="A776" s="8"/>
      <c r="B776" s="8"/>
    </row>
    <row r="777" spans="1:2">
      <c r="A777" s="8"/>
      <c r="B777" s="8"/>
    </row>
    <row r="778" spans="1:2">
      <c r="A778" s="8"/>
      <c r="B778" s="8"/>
    </row>
    <row r="779" spans="1:2">
      <c r="A779" s="8"/>
      <c r="B779" s="8"/>
    </row>
    <row r="780" spans="1:2">
      <c r="A780" s="8"/>
      <c r="B780" s="8"/>
    </row>
    <row r="781" spans="1:2">
      <c r="A781" s="8"/>
      <c r="B781" s="8"/>
    </row>
    <row r="782" spans="1:2">
      <c r="A782" s="8"/>
      <c r="B782" s="8"/>
    </row>
    <row r="783" spans="1:2">
      <c r="A783" s="8"/>
      <c r="B783" s="8"/>
    </row>
    <row r="784" spans="1:2">
      <c r="A784" s="8"/>
      <c r="B784" s="8"/>
    </row>
    <row r="785" spans="1:2">
      <c r="A785" s="8"/>
      <c r="B785" s="8"/>
    </row>
    <row r="786" spans="1:2">
      <c r="A786" s="8"/>
      <c r="B786" s="8"/>
    </row>
    <row r="787" spans="1:2">
      <c r="A787" s="8"/>
      <c r="B787" s="8"/>
    </row>
    <row r="788" spans="1:2">
      <c r="A788" s="8"/>
      <c r="B788" s="8"/>
    </row>
    <row r="789" spans="1:2">
      <c r="A789" s="8"/>
      <c r="B789" s="8"/>
    </row>
    <row r="790" spans="1:2">
      <c r="A790" s="8"/>
      <c r="B790" s="8"/>
    </row>
    <row r="791" spans="1:2">
      <c r="A791" s="8"/>
      <c r="B791" s="8"/>
    </row>
    <row r="792" spans="1:2">
      <c r="A792" s="8"/>
      <c r="B792" s="8"/>
    </row>
    <row r="793" spans="1:2">
      <c r="A793" s="8"/>
      <c r="B793" s="8"/>
    </row>
    <row r="794" spans="1:2">
      <c r="A794" s="8"/>
      <c r="B794" s="8"/>
    </row>
    <row r="795" spans="1:2">
      <c r="A795" s="8"/>
      <c r="B795" s="8"/>
    </row>
    <row r="796" spans="1:2">
      <c r="A796" s="8"/>
      <c r="B796" s="8"/>
    </row>
    <row r="797" spans="1:2">
      <c r="A797" s="8"/>
      <c r="B797" s="8"/>
    </row>
    <row r="798" spans="1:2">
      <c r="A798" s="8"/>
      <c r="B798" s="8"/>
    </row>
    <row r="799" spans="1:2">
      <c r="A799" s="8"/>
      <c r="B799" s="8"/>
    </row>
    <row r="800" spans="1:2">
      <c r="A800" s="8"/>
      <c r="B800" s="8"/>
    </row>
    <row r="801" spans="1:2">
      <c r="A801" s="8"/>
      <c r="B801" s="8"/>
    </row>
    <row r="802" spans="1:2">
      <c r="A802" s="8"/>
      <c r="B802" s="8"/>
    </row>
    <row r="803" spans="1:2">
      <c r="A803" s="8"/>
      <c r="B803" s="8"/>
    </row>
    <row r="804" spans="1:2">
      <c r="A804" s="8"/>
      <c r="B804" s="8"/>
    </row>
    <row r="805" spans="1:2">
      <c r="A805" s="8"/>
      <c r="B805" s="8"/>
    </row>
    <row r="806" spans="1:2">
      <c r="A806" s="8"/>
      <c r="B806" s="8"/>
    </row>
    <row r="807" spans="1:2">
      <c r="A807" s="8"/>
      <c r="B807" s="8"/>
    </row>
    <row r="808" spans="1:2">
      <c r="A808" s="8"/>
      <c r="B808" s="8"/>
    </row>
    <row r="809" spans="1:2">
      <c r="A809" s="8"/>
      <c r="B809" s="8"/>
    </row>
    <row r="810" spans="1:2">
      <c r="A810" s="8"/>
      <c r="B810" s="8"/>
    </row>
    <row r="811" spans="1:2">
      <c r="A811" s="8"/>
      <c r="B811" s="8"/>
    </row>
    <row r="812" spans="1:2">
      <c r="A812" s="8"/>
      <c r="B812" s="8"/>
    </row>
    <row r="813" spans="1:2">
      <c r="A813" s="8"/>
      <c r="B813" s="8"/>
    </row>
    <row r="814" spans="1:2">
      <c r="A814" s="8"/>
      <c r="B814" s="8"/>
    </row>
    <row r="815" spans="1:2">
      <c r="A815" s="8"/>
      <c r="B815" s="8"/>
    </row>
    <row r="816" spans="1:2">
      <c r="A816" s="8"/>
      <c r="B816" s="8"/>
    </row>
    <row r="817" spans="1:2">
      <c r="A817" s="8"/>
      <c r="B817" s="8"/>
    </row>
    <row r="818" spans="1:2">
      <c r="A818" s="8"/>
      <c r="B818" s="8"/>
    </row>
    <row r="819" spans="1:2">
      <c r="A819" s="8"/>
      <c r="B819" s="8"/>
    </row>
    <row r="820" spans="1:2">
      <c r="A820" s="8"/>
      <c r="B820" s="8"/>
    </row>
    <row r="821" spans="1:2">
      <c r="A821" s="8"/>
      <c r="B821" s="8"/>
    </row>
    <row r="822" spans="1:2">
      <c r="A822" s="8"/>
      <c r="B822" s="8"/>
    </row>
    <row r="823" spans="1:2">
      <c r="A823" s="8"/>
      <c r="B823" s="8"/>
    </row>
    <row r="824" spans="1:2">
      <c r="A824" s="8"/>
      <c r="B824" s="8"/>
    </row>
    <row r="825" spans="1:2">
      <c r="A825" s="8"/>
      <c r="B825" s="8"/>
    </row>
    <row r="826" spans="1:2">
      <c r="A826" s="8"/>
      <c r="B826" s="8"/>
    </row>
    <row r="827" spans="1:2">
      <c r="A827" s="8"/>
      <c r="B827" s="8"/>
    </row>
    <row r="828" spans="1:2">
      <c r="A828" s="8"/>
      <c r="B828" s="8"/>
    </row>
    <row r="829" spans="1:2">
      <c r="A829" s="8"/>
      <c r="B829" s="8"/>
    </row>
    <row r="830" spans="1:2">
      <c r="A830" s="8"/>
      <c r="B830" s="8"/>
    </row>
    <row r="831" spans="1:2">
      <c r="A831" s="8"/>
      <c r="B831" s="8"/>
    </row>
    <row r="832" spans="1:2">
      <c r="A832" s="8"/>
      <c r="B832" s="8"/>
    </row>
    <row r="833" spans="1:2">
      <c r="A833" s="8"/>
      <c r="B833" s="8"/>
    </row>
    <row r="834" spans="1:2">
      <c r="A834" s="8"/>
      <c r="B834" s="8"/>
    </row>
    <row r="835" spans="1:2">
      <c r="A835" s="8"/>
      <c r="B835" s="8"/>
    </row>
    <row r="836" spans="1:2">
      <c r="A836" s="8"/>
      <c r="B836" s="8"/>
    </row>
    <row r="837" spans="1:2">
      <c r="A837" s="8"/>
      <c r="B837" s="8"/>
    </row>
    <row r="838" spans="1:2">
      <c r="A838" s="8"/>
      <c r="B838" s="8"/>
    </row>
    <row r="839" spans="1:2">
      <c r="A839" s="8"/>
      <c r="B839" s="8"/>
    </row>
    <row r="840" spans="1:2">
      <c r="A840" s="8"/>
      <c r="B840" s="8"/>
    </row>
    <row r="841" spans="1:2">
      <c r="A841" s="8"/>
      <c r="B841" s="8"/>
    </row>
    <row r="842" spans="1:2">
      <c r="A842" s="8"/>
      <c r="B842" s="8"/>
    </row>
    <row r="843" spans="1:2">
      <c r="A843" s="8"/>
      <c r="B843" s="8"/>
    </row>
    <row r="844" spans="1:2">
      <c r="A844" s="8"/>
      <c r="B844" s="8"/>
    </row>
    <row r="845" spans="1:2">
      <c r="A845" s="8"/>
      <c r="B845" s="8"/>
    </row>
    <row r="846" spans="1:2">
      <c r="A846" s="8"/>
      <c r="B846" s="8"/>
    </row>
    <row r="847" spans="1:2">
      <c r="A847" s="8"/>
      <c r="B847" s="8"/>
    </row>
    <row r="848" spans="1:2">
      <c r="A848" s="8"/>
      <c r="B848" s="8"/>
    </row>
    <row r="849" spans="1:2">
      <c r="A849" s="8"/>
      <c r="B849" s="8"/>
    </row>
    <row r="850" spans="1:2">
      <c r="A850" s="8"/>
      <c r="B850" s="8"/>
    </row>
    <row r="851" spans="1:2">
      <c r="A851" s="8"/>
      <c r="B851" s="8"/>
    </row>
    <row r="852" spans="1:2">
      <c r="A852" s="8"/>
      <c r="B852" s="8"/>
    </row>
    <row r="853" spans="1:2">
      <c r="A853" s="8"/>
      <c r="B853" s="8"/>
    </row>
    <row r="854" spans="1:2">
      <c r="A854" s="8"/>
      <c r="B854" s="8"/>
    </row>
    <row r="855" spans="1:2">
      <c r="A855" s="8"/>
      <c r="B855" s="8"/>
    </row>
    <row r="856" spans="1:2">
      <c r="A856" s="8"/>
      <c r="B856" s="8"/>
    </row>
    <row r="857" spans="1:2">
      <c r="A857" s="8"/>
      <c r="B857" s="8"/>
    </row>
    <row r="858" spans="1:2">
      <c r="A858" s="8"/>
      <c r="B858" s="8"/>
    </row>
    <row r="859" spans="1:2">
      <c r="A859" s="8"/>
      <c r="B859" s="8"/>
    </row>
    <row r="860" spans="1:2">
      <c r="A860" s="8"/>
      <c r="B860" s="8"/>
    </row>
    <row r="861" spans="1:2">
      <c r="A861" s="8"/>
      <c r="B861" s="8"/>
    </row>
    <row r="862" spans="1:2">
      <c r="A862" s="8"/>
      <c r="B862" s="8"/>
    </row>
    <row r="863" spans="1:2">
      <c r="A863" s="8"/>
      <c r="B863" s="8"/>
    </row>
    <row r="864" spans="1:2">
      <c r="A864" s="8"/>
      <c r="B864" s="8"/>
    </row>
    <row r="865" spans="1:2">
      <c r="A865" s="8"/>
      <c r="B865" s="8"/>
    </row>
    <row r="866" spans="1:2">
      <c r="A866" s="8"/>
      <c r="B866" s="8"/>
    </row>
    <row r="867" spans="1:2">
      <c r="A867" s="8"/>
      <c r="B867" s="8"/>
    </row>
    <row r="868" spans="1:2">
      <c r="A868" s="8"/>
      <c r="B868" s="8"/>
    </row>
    <row r="869" spans="1:2">
      <c r="A869" s="8"/>
      <c r="B869" s="8"/>
    </row>
    <row r="870" spans="1:2">
      <c r="A870" s="8"/>
      <c r="B870" s="8"/>
    </row>
    <row r="871" spans="1:2">
      <c r="A871" s="8"/>
      <c r="B871" s="8"/>
    </row>
    <row r="872" spans="1:2">
      <c r="A872" s="8"/>
      <c r="B872" s="8"/>
    </row>
    <row r="873" spans="1:2">
      <c r="A873" s="8"/>
      <c r="B873" s="8"/>
    </row>
    <row r="874" spans="1:2">
      <c r="A874" s="8"/>
      <c r="B874" s="8"/>
    </row>
    <row r="875" spans="1:2">
      <c r="A875" s="8"/>
      <c r="B875" s="8"/>
    </row>
    <row r="876" spans="1:2">
      <c r="A876" s="8"/>
      <c r="B876" s="8"/>
    </row>
    <row r="877" spans="1:2">
      <c r="A877" s="8"/>
      <c r="B877" s="8"/>
    </row>
    <row r="878" spans="1:2">
      <c r="A878" s="8"/>
      <c r="B878" s="8"/>
    </row>
    <row r="879" spans="1:2">
      <c r="A879" s="8"/>
      <c r="B879" s="8"/>
    </row>
    <row r="880" spans="1:2">
      <c r="A880" s="8"/>
      <c r="B880" s="8"/>
    </row>
    <row r="881" spans="1:2">
      <c r="A881" s="8"/>
      <c r="B881" s="8"/>
    </row>
    <row r="882" spans="1:2">
      <c r="A882" s="8"/>
      <c r="B882" s="8"/>
    </row>
    <row r="883" spans="1:2">
      <c r="A883" s="8"/>
      <c r="B883" s="8"/>
    </row>
    <row r="884" spans="1:2">
      <c r="A884" s="8"/>
      <c r="B884" s="8"/>
    </row>
    <row r="885" spans="1:2">
      <c r="A885" s="8"/>
      <c r="B885" s="8"/>
    </row>
    <row r="886" spans="1:2">
      <c r="A886" s="8"/>
      <c r="B886" s="8"/>
    </row>
    <row r="887" spans="1:2">
      <c r="A887" s="8"/>
      <c r="B887" s="8"/>
    </row>
    <row r="888" spans="1:2">
      <c r="A888" s="8"/>
      <c r="B888" s="8"/>
    </row>
    <row r="889" spans="1:2">
      <c r="A889" s="8"/>
      <c r="B889" s="8"/>
    </row>
    <row r="890" spans="1:2">
      <c r="A890" s="8"/>
      <c r="B890" s="8"/>
    </row>
    <row r="891" spans="1:2">
      <c r="A891" s="8"/>
      <c r="B891" s="8"/>
    </row>
    <row r="892" spans="1:2">
      <c r="A892" s="8"/>
      <c r="B892" s="8"/>
    </row>
    <row r="893" spans="1:2">
      <c r="A893" s="8"/>
      <c r="B893" s="8"/>
    </row>
    <row r="894" spans="1:2">
      <c r="A894" s="8"/>
      <c r="B894" s="8"/>
    </row>
    <row r="895" spans="1:2">
      <c r="A895" s="8"/>
      <c r="B895" s="8"/>
    </row>
    <row r="896" spans="1:2">
      <c r="A896" s="8"/>
      <c r="B896" s="8"/>
    </row>
    <row r="897" spans="1:2">
      <c r="A897" s="8"/>
      <c r="B897" s="8"/>
    </row>
    <row r="898" spans="1:2">
      <c r="A898" s="8"/>
      <c r="B898" s="8"/>
    </row>
    <row r="899" spans="1:2">
      <c r="A899" s="8"/>
      <c r="B899" s="8"/>
    </row>
    <row r="900" spans="1:2">
      <c r="A900" s="8"/>
      <c r="B900" s="8"/>
    </row>
    <row r="901" spans="1:2">
      <c r="A901" s="8"/>
      <c r="B901" s="8"/>
    </row>
    <row r="902" spans="1:2">
      <c r="A902" s="8"/>
      <c r="B902" s="8"/>
    </row>
    <row r="903" spans="1:2">
      <c r="A903" s="8"/>
      <c r="B903" s="8"/>
    </row>
    <row r="904" spans="1:2">
      <c r="A904" s="8"/>
      <c r="B904" s="8"/>
    </row>
    <row r="905" spans="1:2">
      <c r="A905" s="8"/>
      <c r="B905" s="8"/>
    </row>
    <row r="906" spans="1:2">
      <c r="A906" s="8"/>
      <c r="B906" s="8"/>
    </row>
    <row r="907" spans="1:2">
      <c r="A907" s="8"/>
      <c r="B907" s="8"/>
    </row>
    <row r="908" spans="1:2">
      <c r="A908" s="8"/>
      <c r="B908" s="8"/>
    </row>
    <row r="909" spans="1:2">
      <c r="A909" s="8"/>
      <c r="B909" s="8"/>
    </row>
    <row r="910" spans="1:2">
      <c r="A910" s="8"/>
      <c r="B910" s="8"/>
    </row>
    <row r="911" spans="1:2">
      <c r="A911" s="8"/>
      <c r="B911" s="8"/>
    </row>
    <row r="912" spans="1:2">
      <c r="A912" s="8"/>
      <c r="B912" s="8"/>
    </row>
    <row r="913" spans="1:2">
      <c r="A913" s="8"/>
      <c r="B913" s="8"/>
    </row>
    <row r="914" spans="1:2">
      <c r="A914" s="8"/>
      <c r="B914" s="8"/>
    </row>
    <row r="915" spans="1:2">
      <c r="A915" s="8"/>
      <c r="B915" s="8"/>
    </row>
    <row r="916" spans="1:2">
      <c r="A916" s="8"/>
      <c r="B916" s="8"/>
    </row>
    <row r="917" spans="1:2">
      <c r="A917" s="8"/>
      <c r="B917" s="8"/>
    </row>
    <row r="918" spans="1:2">
      <c r="A918" s="8"/>
      <c r="B918" s="8"/>
    </row>
    <row r="919" spans="1:2">
      <c r="A919" s="8"/>
      <c r="B919" s="8"/>
    </row>
    <row r="920" spans="1:2">
      <c r="A920" s="8"/>
      <c r="B920" s="8"/>
    </row>
    <row r="921" spans="1:2">
      <c r="A921" s="8"/>
      <c r="B921" s="8"/>
    </row>
    <row r="922" spans="1:2">
      <c r="A922" s="8"/>
      <c r="B922" s="8"/>
    </row>
    <row r="923" spans="1:2">
      <c r="A923" s="8"/>
      <c r="B923" s="8"/>
    </row>
    <row r="924" spans="1:2">
      <c r="A924" s="8"/>
      <c r="B924" s="8"/>
    </row>
    <row r="925" spans="1:2">
      <c r="A925" s="8"/>
      <c r="B925" s="8"/>
    </row>
    <row r="926" spans="1:2">
      <c r="A926" s="8"/>
      <c r="B926" s="8"/>
    </row>
    <row r="927" spans="1:2">
      <c r="A927" s="8"/>
      <c r="B927" s="8"/>
    </row>
    <row r="928" spans="1:2">
      <c r="A928" s="8"/>
      <c r="B928" s="8"/>
    </row>
    <row r="929" spans="1:2">
      <c r="A929" s="8"/>
      <c r="B929" s="8"/>
    </row>
    <row r="930" spans="1:2">
      <c r="A930" s="8"/>
      <c r="B930" s="8"/>
    </row>
    <row r="931" spans="1:2">
      <c r="A931" s="8"/>
      <c r="B931" s="8"/>
    </row>
    <row r="932" spans="1:2">
      <c r="A932" s="8"/>
      <c r="B932" s="8"/>
    </row>
    <row r="933" spans="1:2">
      <c r="A933" s="8"/>
      <c r="B933" s="8"/>
    </row>
    <row r="934" spans="1:2">
      <c r="A934" s="8"/>
      <c r="B934" s="8"/>
    </row>
    <row r="935" spans="1:2">
      <c r="A935" s="8"/>
      <c r="B935" s="8"/>
    </row>
    <row r="936" spans="1:2">
      <c r="A936" s="8"/>
      <c r="B936" s="8"/>
    </row>
    <row r="937" spans="1:2">
      <c r="A937" s="8"/>
      <c r="B937" s="8"/>
    </row>
    <row r="938" spans="1:2">
      <c r="A938" s="8"/>
      <c r="B938" s="8"/>
    </row>
    <row r="939" spans="1:2">
      <c r="A939" s="8"/>
      <c r="B939" s="8"/>
    </row>
    <row r="940" spans="1:2">
      <c r="A940" s="8"/>
      <c r="B940" s="8"/>
    </row>
    <row r="941" spans="1:2">
      <c r="A941" s="8"/>
      <c r="B941" s="8"/>
    </row>
    <row r="942" spans="1:2">
      <c r="A942" s="8"/>
      <c r="B942" s="8"/>
    </row>
    <row r="943" spans="1:2">
      <c r="A943" s="8"/>
      <c r="B943" s="8"/>
    </row>
    <row r="944" spans="1:2">
      <c r="A944" s="8"/>
      <c r="B944" s="8"/>
    </row>
    <row r="945" spans="1:2">
      <c r="A945" s="8"/>
      <c r="B945" s="8"/>
    </row>
    <row r="946" spans="1:2">
      <c r="A946" s="8"/>
      <c r="B946" s="8"/>
    </row>
    <row r="947" spans="1:2">
      <c r="A947" s="8"/>
      <c r="B947" s="8"/>
    </row>
    <row r="948" spans="1:2">
      <c r="A948" s="8"/>
      <c r="B948" s="8"/>
    </row>
    <row r="949" spans="1:2">
      <c r="A949" s="8"/>
      <c r="B949" s="8"/>
    </row>
    <row r="950" spans="1:2">
      <c r="A950" s="8"/>
      <c r="B950" s="8"/>
    </row>
    <row r="951" spans="1:2">
      <c r="A951" s="8"/>
      <c r="B951" s="8"/>
    </row>
    <row r="952" spans="1:2">
      <c r="A952" s="8"/>
      <c r="B952" s="8"/>
    </row>
    <row r="953" spans="1:2">
      <c r="A953" s="8"/>
      <c r="B953" s="8"/>
    </row>
    <row r="954" spans="1:2">
      <c r="A954" s="8"/>
      <c r="B954" s="8"/>
    </row>
    <row r="955" spans="1:2">
      <c r="A955" s="8"/>
      <c r="B955" s="8"/>
    </row>
    <row r="956" spans="1:2">
      <c r="A956" s="8"/>
      <c r="B956" s="8"/>
    </row>
    <row r="957" spans="1:2">
      <c r="A957" s="8"/>
      <c r="B957" s="8"/>
    </row>
    <row r="958" spans="1:2">
      <c r="A958" s="8"/>
      <c r="B958" s="8"/>
    </row>
    <row r="959" spans="1:2">
      <c r="A959" s="8"/>
      <c r="B959" s="8"/>
    </row>
    <row r="960" spans="1:2">
      <c r="A960" s="8"/>
      <c r="B960" s="8"/>
    </row>
    <row r="961" spans="1:2">
      <c r="A961" s="8"/>
      <c r="B961" s="8"/>
    </row>
    <row r="962" spans="1:2">
      <c r="A962" s="8"/>
      <c r="B962" s="8"/>
    </row>
    <row r="963" spans="1:2">
      <c r="A963" s="8"/>
      <c r="B963" s="8"/>
    </row>
    <row r="964" spans="1:2">
      <c r="A964" s="8"/>
      <c r="B964" s="8"/>
    </row>
    <row r="965" spans="1:2">
      <c r="A965" s="8"/>
      <c r="B965" s="8"/>
    </row>
    <row r="966" spans="1:2">
      <c r="A966" s="8"/>
      <c r="B966" s="8"/>
    </row>
    <row r="967" spans="1:2">
      <c r="A967" s="8"/>
      <c r="B967" s="8"/>
    </row>
    <row r="968" spans="1:2">
      <c r="A968" s="8"/>
      <c r="B968" s="8"/>
    </row>
    <row r="969" spans="1:2">
      <c r="A969" s="8"/>
      <c r="B969" s="8"/>
    </row>
    <row r="970" spans="1:2">
      <c r="A970" s="8"/>
      <c r="B970" s="8"/>
    </row>
    <row r="971" spans="1:2">
      <c r="A971" s="8"/>
      <c r="B971" s="8"/>
    </row>
    <row r="972" spans="1:2">
      <c r="A972" s="8"/>
      <c r="B972" s="8"/>
    </row>
    <row r="973" spans="1:2">
      <c r="A973" s="8"/>
      <c r="B973" s="8"/>
    </row>
    <row r="974" spans="1:2">
      <c r="A974" s="8"/>
      <c r="B974" s="8"/>
    </row>
    <row r="975" spans="1:2">
      <c r="A975" s="8"/>
      <c r="B975" s="8"/>
    </row>
    <row r="976" spans="1:2">
      <c r="A976" s="8"/>
      <c r="B976" s="8"/>
    </row>
    <row r="977" spans="1:2">
      <c r="A977" s="8"/>
      <c r="B977" s="8"/>
    </row>
    <row r="978" spans="1:2">
      <c r="A978" s="8"/>
      <c r="B978" s="8"/>
    </row>
    <row r="979" spans="1:2">
      <c r="A979" s="8"/>
      <c r="B979" s="8"/>
    </row>
    <row r="980" spans="1:2">
      <c r="A980" s="8"/>
      <c r="B980" s="8"/>
    </row>
    <row r="981" spans="1:2">
      <c r="A981" s="8"/>
      <c r="B981" s="8"/>
    </row>
    <row r="982" spans="1:2">
      <c r="A982" s="8"/>
      <c r="B982" s="8"/>
    </row>
    <row r="983" spans="1:2">
      <c r="A983" s="8"/>
      <c r="B983" s="8"/>
    </row>
    <row r="984" spans="1:2">
      <c r="A984" s="8"/>
      <c r="B984" s="8"/>
    </row>
    <row r="985" spans="1:2">
      <c r="A985" s="8"/>
      <c r="B985" s="8"/>
    </row>
    <row r="986" spans="1:2">
      <c r="A986" s="8"/>
      <c r="B986" s="8"/>
    </row>
    <row r="987" spans="1:2">
      <c r="A987" s="8"/>
      <c r="B987" s="8"/>
    </row>
    <row r="988" spans="1:2">
      <c r="A988" s="8"/>
      <c r="B988" s="8"/>
    </row>
    <row r="989" spans="1:2">
      <c r="A989" s="8"/>
      <c r="B989" s="8"/>
    </row>
    <row r="990" spans="1:2">
      <c r="A990" s="8"/>
      <c r="B990" s="8"/>
    </row>
    <row r="991" spans="1:2">
      <c r="A991" s="8"/>
      <c r="B991" s="8"/>
    </row>
    <row r="992" spans="1:2">
      <c r="A992" s="8"/>
      <c r="B992" s="8"/>
    </row>
    <row r="993" spans="1:2">
      <c r="A993" s="8"/>
      <c r="B993" s="8"/>
    </row>
    <row r="994" spans="1:2">
      <c r="A994" s="8"/>
      <c r="B994" s="8"/>
    </row>
    <row r="995" spans="1:2">
      <c r="A995" s="8"/>
      <c r="B995" s="8"/>
    </row>
    <row r="996" spans="1:2">
      <c r="A996" s="8"/>
      <c r="B996" s="8"/>
    </row>
    <row r="997" spans="1:2">
      <c r="A997" s="8"/>
      <c r="B997" s="8"/>
    </row>
    <row r="998" spans="1:2">
      <c r="A998" s="8"/>
      <c r="B998" s="8"/>
    </row>
    <row r="999" spans="1:2">
      <c r="A999" s="8"/>
      <c r="B999" s="8"/>
    </row>
    <row r="1000" spans="1:2">
      <c r="A1000" s="8"/>
      <c r="B100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6"/>
  <sheetViews>
    <sheetView tabSelected="1" zoomScale="118" zoomScaleNormal="118" workbookViewId="0"/>
  </sheetViews>
  <sheetFormatPr baseColWidth="10" defaultColWidth="14.42578125" defaultRowHeight="15" customHeight="1"/>
  <cols>
    <col min="1" max="1" width="11.7109375" customWidth="1"/>
    <col min="2" max="2" width="22.42578125" customWidth="1"/>
    <col min="3" max="3" width="31.28515625" customWidth="1"/>
    <col min="4" max="4" width="35.28515625" customWidth="1"/>
    <col min="5" max="5" width="31.42578125" customWidth="1"/>
    <col min="6" max="7" width="22.42578125" customWidth="1"/>
    <col min="8" max="8" width="10.140625" customWidth="1"/>
    <col min="9" max="9" width="21.7109375" customWidth="1"/>
    <col min="10" max="10" width="35.140625" customWidth="1"/>
    <col min="11" max="16" width="22.42578125" customWidth="1"/>
    <col min="17" max="26" width="10.7109375" customWidth="1"/>
  </cols>
  <sheetData>
    <row r="1" spans="1:26" ht="15" customHeight="1">
      <c r="A1" s="23" t="s">
        <v>158</v>
      </c>
    </row>
    <row r="2" spans="1:26">
      <c r="A2" s="23" t="s">
        <v>159</v>
      </c>
      <c r="B2" s="1"/>
      <c r="C2" s="1"/>
      <c r="D2" s="1"/>
      <c r="E2" s="1"/>
      <c r="F2" s="1"/>
      <c r="G2" s="1"/>
      <c r="I2" s="1"/>
      <c r="J2" s="1"/>
      <c r="K2" s="1"/>
      <c r="L2" s="1"/>
      <c r="M2" s="2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41" t="s">
        <v>0</v>
      </c>
      <c r="B3" s="42"/>
      <c r="C3" s="42"/>
      <c r="D3" s="43"/>
      <c r="E3" s="41" t="s">
        <v>1</v>
      </c>
      <c r="F3" s="42"/>
      <c r="G3" s="43"/>
      <c r="H3" s="38" t="s">
        <v>2</v>
      </c>
      <c r="I3" s="39"/>
      <c r="J3" s="40"/>
      <c r="K3" s="38" t="s">
        <v>27</v>
      </c>
      <c r="L3" s="39"/>
      <c r="M3" s="40"/>
      <c r="N3" s="41" t="s">
        <v>3</v>
      </c>
      <c r="O3" s="42"/>
      <c r="P3" s="4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4"/>
      <c r="B4" s="45"/>
      <c r="C4" s="45"/>
      <c r="D4" s="46"/>
      <c r="E4" s="44"/>
      <c r="F4" s="45"/>
      <c r="G4" s="46"/>
      <c r="H4" s="47"/>
      <c r="I4" s="48"/>
      <c r="J4" s="49"/>
      <c r="K4" s="47" t="s">
        <v>4</v>
      </c>
      <c r="L4" s="48"/>
      <c r="M4" s="49"/>
      <c r="N4" s="44"/>
      <c r="O4" s="45"/>
      <c r="P4" s="4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>
      <c r="A5" s="36" t="s">
        <v>5</v>
      </c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6" t="s">
        <v>11</v>
      </c>
      <c r="H5" s="36" t="s">
        <v>12</v>
      </c>
      <c r="I5" s="36" t="s">
        <v>13</v>
      </c>
      <c r="J5" s="36" t="s">
        <v>14</v>
      </c>
      <c r="K5" s="36" t="s">
        <v>160</v>
      </c>
      <c r="L5" s="36" t="s">
        <v>15</v>
      </c>
      <c r="M5" s="9" t="s">
        <v>16</v>
      </c>
      <c r="N5" s="36" t="s">
        <v>17</v>
      </c>
      <c r="O5" s="36" t="s">
        <v>18</v>
      </c>
      <c r="P5" s="10" t="s">
        <v>19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1"/>
      <c r="N6" s="33"/>
      <c r="O6" s="33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>
      <c r="A7" s="31"/>
      <c r="B7" s="31"/>
      <c r="C7" s="31"/>
      <c r="D7" s="31"/>
      <c r="E7" s="31"/>
      <c r="F7" s="31"/>
      <c r="G7" s="31"/>
      <c r="H7" s="31"/>
      <c r="I7" s="31"/>
      <c r="J7" s="31"/>
      <c r="K7" s="37"/>
      <c r="L7" s="37"/>
      <c r="M7" s="13" t="s">
        <v>20</v>
      </c>
      <c r="N7" s="31"/>
      <c r="O7" s="31"/>
      <c r="P7" s="14" t="s">
        <v>21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8">
      <c r="A8" s="3">
        <v>4</v>
      </c>
      <c r="B8" s="6" t="s">
        <v>28</v>
      </c>
      <c r="C8" s="6" t="s">
        <v>22</v>
      </c>
      <c r="D8" s="6" t="s">
        <v>29</v>
      </c>
      <c r="E8" s="6" t="s">
        <v>30</v>
      </c>
      <c r="F8" s="6" t="s">
        <v>31</v>
      </c>
      <c r="G8" s="3">
        <v>0</v>
      </c>
      <c r="H8" s="4">
        <v>7991</v>
      </c>
      <c r="I8" s="6" t="s">
        <v>32</v>
      </c>
      <c r="J8" s="25" t="s">
        <v>33</v>
      </c>
      <c r="K8" s="21">
        <v>16737.009999999998</v>
      </c>
      <c r="L8" s="21">
        <v>6239.7724870000002</v>
      </c>
      <c r="M8" s="26">
        <f t="shared" ref="M8:M12" si="0">L8/K8</f>
        <v>0.37281285528299263</v>
      </c>
      <c r="N8" s="22">
        <v>8</v>
      </c>
      <c r="O8" s="22">
        <v>8</v>
      </c>
      <c r="P8" s="15">
        <f t="shared" ref="P8:P36" si="1">O8/N8</f>
        <v>1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8">
      <c r="A9" s="3">
        <v>4</v>
      </c>
      <c r="B9" s="6" t="s">
        <v>28</v>
      </c>
      <c r="C9" s="6" t="s">
        <v>22</v>
      </c>
      <c r="D9" s="6" t="s">
        <v>29</v>
      </c>
      <c r="E9" s="6" t="s">
        <v>34</v>
      </c>
      <c r="F9" s="6" t="s">
        <v>35</v>
      </c>
      <c r="G9" s="16">
        <v>5983</v>
      </c>
      <c r="H9" s="7">
        <v>7991</v>
      </c>
      <c r="I9" s="6" t="s">
        <v>32</v>
      </c>
      <c r="J9" s="29" t="s">
        <v>36</v>
      </c>
      <c r="K9" s="21">
        <v>1457.58</v>
      </c>
      <c r="L9" s="21">
        <v>981.99634800000001</v>
      </c>
      <c r="M9" s="53">
        <f t="shared" si="0"/>
        <v>0.67371694726876064</v>
      </c>
      <c r="N9" s="58">
        <v>2240</v>
      </c>
      <c r="O9" s="58">
        <v>311</v>
      </c>
      <c r="P9" s="56">
        <f t="shared" si="1"/>
        <v>0.13883928571428572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68">
      <c r="A10" s="3">
        <v>16</v>
      </c>
      <c r="B10" s="6" t="s">
        <v>37</v>
      </c>
      <c r="C10" s="6" t="s">
        <v>38</v>
      </c>
      <c r="D10" s="6" t="s">
        <v>39</v>
      </c>
      <c r="E10" s="6" t="s">
        <v>40</v>
      </c>
      <c r="F10" s="6" t="s">
        <v>41</v>
      </c>
      <c r="G10" s="3">
        <v>101</v>
      </c>
      <c r="H10" s="7">
        <v>7991</v>
      </c>
      <c r="I10" s="6" t="s">
        <v>32</v>
      </c>
      <c r="J10" s="25" t="s">
        <v>42</v>
      </c>
      <c r="K10" s="21">
        <v>4092.63</v>
      </c>
      <c r="L10" s="21">
        <v>2208.7749039999999</v>
      </c>
      <c r="M10" s="53">
        <f t="shared" si="0"/>
        <v>0.53969572231059237</v>
      </c>
      <c r="N10" s="58">
        <v>35</v>
      </c>
      <c r="O10" s="58">
        <v>0</v>
      </c>
      <c r="P10" s="56">
        <f t="shared" si="1"/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4">
      <c r="A11" s="32">
        <v>11</v>
      </c>
      <c r="B11" s="30" t="s">
        <v>43</v>
      </c>
      <c r="C11" s="30" t="s">
        <v>44</v>
      </c>
      <c r="D11" s="30" t="s">
        <v>45</v>
      </c>
      <c r="E11" s="30" t="s">
        <v>46</v>
      </c>
      <c r="F11" s="30" t="s">
        <v>47</v>
      </c>
      <c r="G11" s="32">
        <v>0</v>
      </c>
      <c r="H11" s="7">
        <v>8027</v>
      </c>
      <c r="I11" s="6" t="s">
        <v>48</v>
      </c>
      <c r="J11" s="25" t="s">
        <v>49</v>
      </c>
      <c r="K11" s="51">
        <v>3489.15</v>
      </c>
      <c r="L11" s="51">
        <v>3149.8324120000002</v>
      </c>
      <c r="M11" s="53">
        <f t="shared" si="0"/>
        <v>0.90275064471289568</v>
      </c>
      <c r="N11" s="58">
        <v>1</v>
      </c>
      <c r="O11" s="58">
        <v>0.43</v>
      </c>
      <c r="P11" s="56">
        <f t="shared" si="1"/>
        <v>0.43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08">
      <c r="A12" s="33"/>
      <c r="B12" s="33"/>
      <c r="C12" s="33"/>
      <c r="D12" s="33"/>
      <c r="E12" s="33"/>
      <c r="F12" s="33"/>
      <c r="G12" s="33"/>
      <c r="H12" s="7">
        <v>8027</v>
      </c>
      <c r="I12" s="6" t="s">
        <v>48</v>
      </c>
      <c r="J12" s="25" t="s">
        <v>50</v>
      </c>
      <c r="K12" s="51">
        <v>5817.12</v>
      </c>
      <c r="L12" s="51">
        <v>2526.584711</v>
      </c>
      <c r="M12" s="53">
        <f t="shared" si="0"/>
        <v>0.43433601352559342</v>
      </c>
      <c r="N12" s="58">
        <v>26</v>
      </c>
      <c r="O12" s="58">
        <v>6.6</v>
      </c>
      <c r="P12" s="56">
        <f t="shared" si="1"/>
        <v>0.25384615384615383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08">
      <c r="A13" s="33"/>
      <c r="B13" s="33"/>
      <c r="C13" s="33"/>
      <c r="D13" s="33"/>
      <c r="E13" s="33"/>
      <c r="F13" s="33"/>
      <c r="G13" s="33"/>
      <c r="H13" s="7">
        <v>8027</v>
      </c>
      <c r="I13" s="6" t="s">
        <v>48</v>
      </c>
      <c r="J13" s="25" t="s">
        <v>51</v>
      </c>
      <c r="K13" s="51">
        <v>929.22</v>
      </c>
      <c r="L13" s="51">
        <v>112.224</v>
      </c>
      <c r="M13" s="54" t="s">
        <v>26</v>
      </c>
      <c r="N13" s="58">
        <v>1</v>
      </c>
      <c r="O13" s="58">
        <v>0.34</v>
      </c>
      <c r="P13" s="56">
        <f t="shared" si="1"/>
        <v>0.34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08">
      <c r="A14" s="31"/>
      <c r="B14" s="31"/>
      <c r="C14" s="31"/>
      <c r="D14" s="31"/>
      <c r="E14" s="31"/>
      <c r="F14" s="31"/>
      <c r="G14" s="31"/>
      <c r="H14" s="7">
        <v>8027</v>
      </c>
      <c r="I14" s="6" t="s">
        <v>48</v>
      </c>
      <c r="J14" s="25" t="s">
        <v>52</v>
      </c>
      <c r="K14" s="51">
        <v>133.57</v>
      </c>
      <c r="L14" s="51">
        <v>66.061999999999998</v>
      </c>
      <c r="M14" s="54" t="s">
        <v>26</v>
      </c>
      <c r="N14" s="58">
        <v>1</v>
      </c>
      <c r="O14" s="58">
        <v>0.3</v>
      </c>
      <c r="P14" s="56">
        <f t="shared" si="1"/>
        <v>0.3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4">
      <c r="A15" s="3">
        <v>10</v>
      </c>
      <c r="B15" s="6" t="s">
        <v>53</v>
      </c>
      <c r="C15" s="6" t="s">
        <v>23</v>
      </c>
      <c r="D15" s="6" t="s">
        <v>54</v>
      </c>
      <c r="E15" s="6" t="s">
        <v>55</v>
      </c>
      <c r="F15" s="6" t="s">
        <v>56</v>
      </c>
      <c r="G15" s="3">
        <v>18</v>
      </c>
      <c r="H15" s="7">
        <v>8027</v>
      </c>
      <c r="I15" s="6" t="s">
        <v>48</v>
      </c>
      <c r="J15" s="25" t="s">
        <v>57</v>
      </c>
      <c r="K15" s="51">
        <v>2401.5700000000002</v>
      </c>
      <c r="L15" s="51">
        <v>1088.1439989999999</v>
      </c>
      <c r="M15" s="53">
        <f t="shared" ref="M15:M36" si="2">L15/K15</f>
        <v>0.4530969320069787</v>
      </c>
      <c r="N15" s="58">
        <v>18</v>
      </c>
      <c r="O15" s="58">
        <v>8.31</v>
      </c>
      <c r="P15" s="56">
        <f t="shared" si="1"/>
        <v>0.46166666666666667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17" customHeight="1">
      <c r="A16" s="3">
        <v>10</v>
      </c>
      <c r="B16" s="6" t="s">
        <v>53</v>
      </c>
      <c r="C16" s="6" t="s">
        <v>23</v>
      </c>
      <c r="D16" s="6" t="s">
        <v>54</v>
      </c>
      <c r="E16" s="6" t="s">
        <v>58</v>
      </c>
      <c r="F16" s="6" t="s">
        <v>59</v>
      </c>
      <c r="G16" s="3">
        <v>0</v>
      </c>
      <c r="H16" s="7">
        <v>8027</v>
      </c>
      <c r="I16" s="6" t="s">
        <v>48</v>
      </c>
      <c r="J16" s="25" t="s">
        <v>60</v>
      </c>
      <c r="K16" s="51">
        <v>619.9</v>
      </c>
      <c r="L16" s="51">
        <v>431.50200000000001</v>
      </c>
      <c r="M16" s="53">
        <f t="shared" si="2"/>
        <v>0.69608323923213422</v>
      </c>
      <c r="N16" s="58">
        <v>13</v>
      </c>
      <c r="O16" s="58">
        <v>4</v>
      </c>
      <c r="P16" s="56">
        <f t="shared" si="1"/>
        <v>0.30769230769230771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96">
      <c r="A17" s="32">
        <v>11</v>
      </c>
      <c r="B17" s="30" t="s">
        <v>43</v>
      </c>
      <c r="C17" s="30" t="s">
        <v>24</v>
      </c>
      <c r="D17" s="30" t="s">
        <v>61</v>
      </c>
      <c r="E17" s="30" t="s">
        <v>62</v>
      </c>
      <c r="F17" s="30" t="s">
        <v>63</v>
      </c>
      <c r="G17" s="35">
        <v>17653</v>
      </c>
      <c r="H17" s="7">
        <v>7957</v>
      </c>
      <c r="I17" s="6" t="s">
        <v>64</v>
      </c>
      <c r="J17" s="25" t="s">
        <v>65</v>
      </c>
      <c r="K17" s="51">
        <v>5957.45</v>
      </c>
      <c r="L17" s="51">
        <v>3182.3060559999999</v>
      </c>
      <c r="M17" s="55">
        <f t="shared" si="2"/>
        <v>0.53417251609329497</v>
      </c>
      <c r="N17" s="58">
        <v>90</v>
      </c>
      <c r="O17" s="58">
        <v>44</v>
      </c>
      <c r="P17" s="56">
        <f t="shared" si="1"/>
        <v>0.48888888888888887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96">
      <c r="A18" s="31"/>
      <c r="B18" s="31"/>
      <c r="C18" s="31"/>
      <c r="D18" s="31"/>
      <c r="E18" s="31"/>
      <c r="F18" s="31"/>
      <c r="G18" s="31"/>
      <c r="H18" s="7">
        <v>7957</v>
      </c>
      <c r="I18" s="6" t="s">
        <v>64</v>
      </c>
      <c r="J18" s="25" t="s">
        <v>66</v>
      </c>
      <c r="K18" s="51">
        <v>2795.19</v>
      </c>
      <c r="L18" s="51">
        <v>1972.5706259999999</v>
      </c>
      <c r="M18" s="55">
        <f t="shared" si="2"/>
        <v>0.70570180417073614</v>
      </c>
      <c r="N18" s="58">
        <v>10</v>
      </c>
      <c r="O18" s="58">
        <v>5</v>
      </c>
      <c r="P18" s="56">
        <f t="shared" si="1"/>
        <v>0.5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32">
      <c r="A19" s="3">
        <v>3</v>
      </c>
      <c r="B19" s="6" t="s">
        <v>67</v>
      </c>
      <c r="C19" s="6" t="s">
        <v>68</v>
      </c>
      <c r="D19" s="6" t="s">
        <v>69</v>
      </c>
      <c r="E19" s="6" t="s">
        <v>70</v>
      </c>
      <c r="F19" s="6" t="s">
        <v>71</v>
      </c>
      <c r="G19" s="3">
        <v>0</v>
      </c>
      <c r="H19" s="7">
        <v>7957</v>
      </c>
      <c r="I19" s="6" t="s">
        <v>64</v>
      </c>
      <c r="J19" s="50" t="s">
        <v>152</v>
      </c>
      <c r="K19" s="51">
        <v>2000</v>
      </c>
      <c r="L19" s="51">
        <v>933.76487699999996</v>
      </c>
      <c r="M19" s="55">
        <f t="shared" si="2"/>
        <v>0.4668824385</v>
      </c>
      <c r="N19" s="58">
        <v>3</v>
      </c>
      <c r="O19" s="58">
        <v>0.64</v>
      </c>
      <c r="P19" s="56">
        <f t="shared" si="1"/>
        <v>0.21333333333333335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96">
      <c r="A20" s="3">
        <v>1</v>
      </c>
      <c r="B20" s="6" t="s">
        <v>72</v>
      </c>
      <c r="C20" s="6" t="s">
        <v>73</v>
      </c>
      <c r="D20" s="6" t="s">
        <v>74</v>
      </c>
      <c r="E20" s="6" t="s">
        <v>75</v>
      </c>
      <c r="F20" s="6" t="s">
        <v>76</v>
      </c>
      <c r="G20" s="3">
        <v>859</v>
      </c>
      <c r="H20" s="7">
        <v>7957</v>
      </c>
      <c r="I20" s="6" t="s">
        <v>64</v>
      </c>
      <c r="J20" s="29" t="s">
        <v>77</v>
      </c>
      <c r="K20" s="51">
        <v>4184</v>
      </c>
      <c r="L20" s="51">
        <v>4151.2669880000003</v>
      </c>
      <c r="M20" s="55">
        <f t="shared" si="2"/>
        <v>0.99217662237093696</v>
      </c>
      <c r="N20" s="58">
        <v>148</v>
      </c>
      <c r="O20" s="58">
        <v>148</v>
      </c>
      <c r="P20" s="56">
        <f t="shared" si="1"/>
        <v>1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78" customHeight="1">
      <c r="A21" s="32">
        <v>4</v>
      </c>
      <c r="B21" s="30" t="s">
        <v>78</v>
      </c>
      <c r="C21" s="30" t="s">
        <v>79</v>
      </c>
      <c r="D21" s="30" t="s">
        <v>80</v>
      </c>
      <c r="E21" s="30" t="s">
        <v>81</v>
      </c>
      <c r="F21" s="30" t="s">
        <v>82</v>
      </c>
      <c r="G21" s="35">
        <v>136247</v>
      </c>
      <c r="H21" s="7">
        <v>7893</v>
      </c>
      <c r="I21" s="6" t="s">
        <v>83</v>
      </c>
      <c r="J21" s="25" t="s">
        <v>84</v>
      </c>
      <c r="K21" s="51">
        <v>2892.47</v>
      </c>
      <c r="L21" s="51">
        <v>2108.5437590000001</v>
      </c>
      <c r="M21" s="55">
        <f t="shared" si="2"/>
        <v>0.72897688100481606</v>
      </c>
      <c r="N21" s="58">
        <v>2380</v>
      </c>
      <c r="O21" s="58">
        <v>1426</v>
      </c>
      <c r="P21" s="56">
        <f t="shared" si="1"/>
        <v>0.5991596638655462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84">
      <c r="A22" s="33"/>
      <c r="B22" s="33"/>
      <c r="C22" s="33"/>
      <c r="D22" s="33"/>
      <c r="E22" s="33"/>
      <c r="F22" s="33"/>
      <c r="G22" s="33"/>
      <c r="H22" s="7">
        <v>7893</v>
      </c>
      <c r="I22" s="6" t="s">
        <v>83</v>
      </c>
      <c r="J22" s="25" t="s">
        <v>85</v>
      </c>
      <c r="K22" s="51">
        <v>494.93</v>
      </c>
      <c r="L22" s="51">
        <v>176.59200000000001</v>
      </c>
      <c r="M22" s="55">
        <f t="shared" si="2"/>
        <v>0.35680197199603986</v>
      </c>
      <c r="N22" s="58">
        <v>295</v>
      </c>
      <c r="O22" s="58">
        <v>0</v>
      </c>
      <c r="P22" s="56">
        <f t="shared" si="1"/>
        <v>0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72">
      <c r="A23" s="31"/>
      <c r="B23" s="31"/>
      <c r="C23" s="31"/>
      <c r="D23" s="31"/>
      <c r="E23" s="31"/>
      <c r="F23" s="31"/>
      <c r="G23" s="31"/>
      <c r="H23" s="7">
        <v>7893</v>
      </c>
      <c r="I23" s="6" t="s">
        <v>83</v>
      </c>
      <c r="J23" s="25" t="s">
        <v>86</v>
      </c>
      <c r="K23" s="51">
        <v>552.61</v>
      </c>
      <c r="L23" s="51">
        <v>482.45318700000001</v>
      </c>
      <c r="M23" s="53">
        <f t="shared" si="2"/>
        <v>0.87304461917084386</v>
      </c>
      <c r="N23" s="58">
        <v>1</v>
      </c>
      <c r="O23" s="58">
        <v>0.5</v>
      </c>
      <c r="P23" s="56">
        <f t="shared" si="1"/>
        <v>0.5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84">
      <c r="A24" s="34">
        <v>4</v>
      </c>
      <c r="B24" s="32" t="s">
        <v>87</v>
      </c>
      <c r="C24" s="32" t="s">
        <v>88</v>
      </c>
      <c r="D24" s="30" t="s">
        <v>89</v>
      </c>
      <c r="E24" s="30" t="s">
        <v>90</v>
      </c>
      <c r="F24" s="30" t="s">
        <v>91</v>
      </c>
      <c r="G24" s="35">
        <v>16899938</v>
      </c>
      <c r="H24" s="7">
        <v>7970</v>
      </c>
      <c r="I24" s="6" t="s">
        <v>92</v>
      </c>
      <c r="J24" s="25" t="s">
        <v>93</v>
      </c>
      <c r="K24" s="51">
        <v>48407.32</v>
      </c>
      <c r="L24" s="51">
        <v>46809.482782999999</v>
      </c>
      <c r="M24" s="53">
        <f t="shared" si="2"/>
        <v>0.96699182650475179</v>
      </c>
      <c r="N24" s="58">
        <v>5083600</v>
      </c>
      <c r="O24" s="58">
        <v>2305591</v>
      </c>
      <c r="P24" s="56">
        <f t="shared" si="1"/>
        <v>0.45353509324101032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97.5" customHeight="1">
      <c r="A25" s="31"/>
      <c r="B25" s="31"/>
      <c r="C25" s="31"/>
      <c r="D25" s="31"/>
      <c r="E25" s="31"/>
      <c r="F25" s="31"/>
      <c r="G25" s="31"/>
      <c r="H25" s="7">
        <v>7970</v>
      </c>
      <c r="I25" s="6" t="s">
        <v>92</v>
      </c>
      <c r="J25" s="25" t="s">
        <v>94</v>
      </c>
      <c r="K25" s="51">
        <v>6312</v>
      </c>
      <c r="L25" s="51">
        <v>5878.7831150000002</v>
      </c>
      <c r="M25" s="53">
        <f t="shared" si="2"/>
        <v>0.93136614622940439</v>
      </c>
      <c r="N25" s="58">
        <v>30</v>
      </c>
      <c r="O25" s="58">
        <v>12.8</v>
      </c>
      <c r="P25" s="56">
        <f t="shared" si="1"/>
        <v>0.42666666666666669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75" customHeight="1">
      <c r="A26" s="3">
        <v>4</v>
      </c>
      <c r="B26" s="6" t="s">
        <v>87</v>
      </c>
      <c r="C26" s="6" t="s">
        <v>88</v>
      </c>
      <c r="D26" s="6" t="s">
        <v>89</v>
      </c>
      <c r="E26" s="6" t="s">
        <v>95</v>
      </c>
      <c r="F26" s="6" t="s">
        <v>96</v>
      </c>
      <c r="G26" s="3">
        <v>0</v>
      </c>
      <c r="H26" s="7">
        <v>7970</v>
      </c>
      <c r="I26" s="6" t="s">
        <v>92</v>
      </c>
      <c r="J26" s="25" t="s">
        <v>97</v>
      </c>
      <c r="K26" s="51">
        <v>1000</v>
      </c>
      <c r="L26" s="51">
        <v>1000</v>
      </c>
      <c r="M26" s="53">
        <f t="shared" si="2"/>
        <v>1</v>
      </c>
      <c r="N26" s="58">
        <v>3</v>
      </c>
      <c r="O26" s="58">
        <v>0</v>
      </c>
      <c r="P26" s="56">
        <f t="shared" si="1"/>
        <v>0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60">
      <c r="A27" s="32">
        <v>11</v>
      </c>
      <c r="B27" s="30" t="s">
        <v>43</v>
      </c>
      <c r="C27" s="30" t="s">
        <v>24</v>
      </c>
      <c r="D27" s="30" t="s">
        <v>61</v>
      </c>
      <c r="E27" s="30" t="s">
        <v>98</v>
      </c>
      <c r="F27" s="30" t="s">
        <v>99</v>
      </c>
      <c r="G27" s="35">
        <v>12042</v>
      </c>
      <c r="H27" s="7">
        <v>7965</v>
      </c>
      <c r="I27" s="3" t="s">
        <v>100</v>
      </c>
      <c r="J27" s="29" t="s">
        <v>153</v>
      </c>
      <c r="K27" s="51">
        <v>14172.16</v>
      </c>
      <c r="L27" s="51">
        <v>3421.0038570000002</v>
      </c>
      <c r="M27" s="53">
        <f t="shared" si="2"/>
        <v>0.24138902305647128</v>
      </c>
      <c r="N27" s="58">
        <v>292</v>
      </c>
      <c r="O27" s="58">
        <v>44</v>
      </c>
      <c r="P27" s="56">
        <f t="shared" si="1"/>
        <v>0.15068493150684931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60">
      <c r="A28" s="33"/>
      <c r="B28" s="33"/>
      <c r="C28" s="33"/>
      <c r="D28" s="33"/>
      <c r="E28" s="33"/>
      <c r="F28" s="33"/>
      <c r="G28" s="33"/>
      <c r="H28" s="7">
        <v>7965</v>
      </c>
      <c r="I28" s="3" t="s">
        <v>100</v>
      </c>
      <c r="J28" s="29" t="s">
        <v>154</v>
      </c>
      <c r="K28" s="51">
        <v>13116.59</v>
      </c>
      <c r="L28" s="51">
        <v>10692.673409000001</v>
      </c>
      <c r="M28" s="53">
        <f t="shared" si="2"/>
        <v>0.81520222931417397</v>
      </c>
      <c r="N28" s="58">
        <v>239</v>
      </c>
      <c r="O28" s="58">
        <v>187</v>
      </c>
      <c r="P28" s="56">
        <f t="shared" si="1"/>
        <v>0.78242677824267781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60">
      <c r="A29" s="33"/>
      <c r="B29" s="33"/>
      <c r="C29" s="33"/>
      <c r="D29" s="33"/>
      <c r="E29" s="33"/>
      <c r="F29" s="33"/>
      <c r="G29" s="33"/>
      <c r="H29" s="7">
        <v>7965</v>
      </c>
      <c r="I29" s="3" t="s">
        <v>100</v>
      </c>
      <c r="J29" s="29" t="s">
        <v>155</v>
      </c>
      <c r="K29" s="51">
        <v>4139.9799999999996</v>
      </c>
      <c r="L29" s="51">
        <v>2926.0595920000001</v>
      </c>
      <c r="M29" s="53">
        <f t="shared" si="2"/>
        <v>0.70678109362847175</v>
      </c>
      <c r="N29" s="58">
        <v>30</v>
      </c>
      <c r="O29" s="58">
        <v>26</v>
      </c>
      <c r="P29" s="56">
        <f t="shared" si="1"/>
        <v>0.8666666666666667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60">
      <c r="A30" s="33"/>
      <c r="B30" s="33"/>
      <c r="C30" s="33"/>
      <c r="D30" s="33"/>
      <c r="E30" s="33"/>
      <c r="F30" s="33"/>
      <c r="G30" s="33"/>
      <c r="H30" s="7">
        <v>7965</v>
      </c>
      <c r="I30" s="3" t="s">
        <v>100</v>
      </c>
      <c r="J30" s="29" t="s">
        <v>156</v>
      </c>
      <c r="K30" s="51">
        <v>1256.54</v>
      </c>
      <c r="L30" s="51">
        <v>835.26</v>
      </c>
      <c r="M30" s="53">
        <f t="shared" si="2"/>
        <v>0.66473013194963948</v>
      </c>
      <c r="N30" s="58">
        <v>163</v>
      </c>
      <c r="O30" s="58">
        <v>149</v>
      </c>
      <c r="P30" s="56">
        <f t="shared" si="1"/>
        <v>0.91411042944785281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60">
      <c r="A31" s="33"/>
      <c r="B31" s="33"/>
      <c r="C31" s="33"/>
      <c r="D31" s="33"/>
      <c r="E31" s="33"/>
      <c r="F31" s="33"/>
      <c r="G31" s="33"/>
      <c r="H31" s="7">
        <v>7965</v>
      </c>
      <c r="I31" s="3" t="s">
        <v>100</v>
      </c>
      <c r="J31" s="25" t="s">
        <v>101</v>
      </c>
      <c r="K31" s="51">
        <v>561.4</v>
      </c>
      <c r="L31" s="51">
        <v>532.11</v>
      </c>
      <c r="M31" s="53">
        <f t="shared" si="2"/>
        <v>0.94782686141788397</v>
      </c>
      <c r="N31" s="58">
        <v>1</v>
      </c>
      <c r="O31" s="58">
        <v>0.4</v>
      </c>
      <c r="P31" s="56">
        <f t="shared" si="1"/>
        <v>0.4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60">
      <c r="A32" s="31"/>
      <c r="B32" s="31"/>
      <c r="C32" s="31"/>
      <c r="D32" s="31"/>
      <c r="E32" s="31"/>
      <c r="F32" s="31"/>
      <c r="G32" s="31"/>
      <c r="H32" s="7">
        <v>7965</v>
      </c>
      <c r="I32" s="3" t="s">
        <v>100</v>
      </c>
      <c r="J32" s="25" t="s">
        <v>102</v>
      </c>
      <c r="K32" s="51">
        <v>1467.75</v>
      </c>
      <c r="L32" s="51">
        <v>211.59</v>
      </c>
      <c r="M32" s="53">
        <f t="shared" si="2"/>
        <v>0.14415942769545223</v>
      </c>
      <c r="N32" s="58">
        <v>147</v>
      </c>
      <c r="O32" s="58">
        <v>0</v>
      </c>
      <c r="P32" s="56">
        <f t="shared" si="1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0">
      <c r="A33" s="3">
        <v>8</v>
      </c>
      <c r="B33" s="6" t="s">
        <v>103</v>
      </c>
      <c r="C33" s="6" t="s">
        <v>104</v>
      </c>
      <c r="D33" s="6" t="s">
        <v>105</v>
      </c>
      <c r="E33" s="6" t="s">
        <v>106</v>
      </c>
      <c r="F33" s="6" t="s">
        <v>107</v>
      </c>
      <c r="G33" s="3" t="s">
        <v>26</v>
      </c>
      <c r="H33" s="7">
        <v>7959</v>
      </c>
      <c r="I33" s="3" t="s">
        <v>108</v>
      </c>
      <c r="J33" s="25" t="s">
        <v>109</v>
      </c>
      <c r="K33" s="51">
        <v>2151.4899999999998</v>
      </c>
      <c r="L33" s="51">
        <v>643.15298900000005</v>
      </c>
      <c r="M33" s="53">
        <f t="shared" si="2"/>
        <v>0.29893375707068132</v>
      </c>
      <c r="N33" s="58">
        <v>5</v>
      </c>
      <c r="O33" s="58">
        <v>1</v>
      </c>
      <c r="P33" s="56">
        <f t="shared" si="1"/>
        <v>0.2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0">
      <c r="A34" s="3">
        <v>8</v>
      </c>
      <c r="B34" s="6" t="s">
        <v>103</v>
      </c>
      <c r="C34" s="6" t="s">
        <v>104</v>
      </c>
      <c r="D34" s="6" t="s">
        <v>105</v>
      </c>
      <c r="E34" s="6" t="s">
        <v>110</v>
      </c>
      <c r="F34" s="6" t="s">
        <v>111</v>
      </c>
      <c r="G34" s="3">
        <v>5</v>
      </c>
      <c r="H34" s="7">
        <v>7959</v>
      </c>
      <c r="I34" s="3" t="s">
        <v>108</v>
      </c>
      <c r="J34" s="25" t="s">
        <v>112</v>
      </c>
      <c r="K34" s="51">
        <v>2038.44</v>
      </c>
      <c r="L34" s="51">
        <v>1336.52955</v>
      </c>
      <c r="M34" s="53">
        <f t="shared" si="2"/>
        <v>0.65566293341967385</v>
      </c>
      <c r="N34" s="58">
        <v>73</v>
      </c>
      <c r="O34" s="58">
        <v>20</v>
      </c>
      <c r="P34" s="56">
        <f t="shared" si="1"/>
        <v>0.27397260273972601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68.25" customHeight="1">
      <c r="A35" s="32">
        <v>8</v>
      </c>
      <c r="B35" s="30" t="s">
        <v>103</v>
      </c>
      <c r="C35" s="30" t="s">
        <v>113</v>
      </c>
      <c r="D35" s="30" t="s">
        <v>114</v>
      </c>
      <c r="E35" s="30" t="s">
        <v>115</v>
      </c>
      <c r="F35" s="30" t="s">
        <v>116</v>
      </c>
      <c r="G35" s="35">
        <v>2322</v>
      </c>
      <c r="H35" s="7">
        <v>7959</v>
      </c>
      <c r="I35" s="3" t="s">
        <v>108</v>
      </c>
      <c r="J35" s="25" t="s">
        <v>117</v>
      </c>
      <c r="K35" s="51">
        <v>1408.87</v>
      </c>
      <c r="L35" s="51">
        <v>1219.2888390000001</v>
      </c>
      <c r="M35" s="53">
        <f t="shared" si="2"/>
        <v>0.86543743496561087</v>
      </c>
      <c r="N35" s="58">
        <v>450</v>
      </c>
      <c r="O35" s="58">
        <v>340</v>
      </c>
      <c r="P35" s="56">
        <f t="shared" si="1"/>
        <v>0.75555555555555554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84.75" customHeight="1">
      <c r="A36" s="31"/>
      <c r="B36" s="31"/>
      <c r="C36" s="31"/>
      <c r="D36" s="31"/>
      <c r="E36" s="31"/>
      <c r="F36" s="31"/>
      <c r="G36" s="31"/>
      <c r="H36" s="7">
        <v>7959</v>
      </c>
      <c r="I36" s="3" t="s">
        <v>108</v>
      </c>
      <c r="J36" s="25" t="s">
        <v>118</v>
      </c>
      <c r="K36" s="51">
        <v>740.24</v>
      </c>
      <c r="L36" s="51">
        <v>440.57100000000003</v>
      </c>
      <c r="M36" s="53">
        <f t="shared" si="2"/>
        <v>0.59517318707446232</v>
      </c>
      <c r="N36" s="58">
        <v>4</v>
      </c>
      <c r="O36" s="58">
        <v>1</v>
      </c>
      <c r="P36" s="56">
        <f t="shared" si="1"/>
        <v>0.25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66.75" customHeight="1">
      <c r="A37" s="32">
        <v>8</v>
      </c>
      <c r="B37" s="30" t="s">
        <v>103</v>
      </c>
      <c r="C37" s="30" t="s">
        <v>113</v>
      </c>
      <c r="D37" s="30" t="s">
        <v>114</v>
      </c>
      <c r="E37" s="30" t="s">
        <v>119</v>
      </c>
      <c r="F37" s="30" t="s">
        <v>120</v>
      </c>
      <c r="G37" s="32" t="s">
        <v>26</v>
      </c>
      <c r="H37" s="7">
        <v>7959</v>
      </c>
      <c r="I37" s="3" t="s">
        <v>108</v>
      </c>
      <c r="J37" s="25" t="s">
        <v>121</v>
      </c>
      <c r="K37" s="51">
        <v>661.19</v>
      </c>
      <c r="L37" s="51">
        <v>661.18899999999996</v>
      </c>
      <c r="M37" s="54" t="s">
        <v>26</v>
      </c>
      <c r="N37" s="58">
        <v>700</v>
      </c>
      <c r="O37" s="58">
        <v>0</v>
      </c>
      <c r="P37" s="28" t="s">
        <v>26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63" customHeight="1">
      <c r="A38" s="31"/>
      <c r="B38" s="31"/>
      <c r="C38" s="31"/>
      <c r="D38" s="31"/>
      <c r="E38" s="31"/>
      <c r="F38" s="31"/>
      <c r="G38" s="31"/>
      <c r="H38" s="7">
        <v>7959</v>
      </c>
      <c r="I38" s="3" t="s">
        <v>108</v>
      </c>
      <c r="J38" s="25" t="s">
        <v>122</v>
      </c>
      <c r="K38" s="51">
        <v>3332.78</v>
      </c>
      <c r="L38" s="51">
        <v>2805.7815000000001</v>
      </c>
      <c r="M38" s="53">
        <f t="shared" ref="M38:M50" si="3">L38/K38</f>
        <v>0.84187420111738542</v>
      </c>
      <c r="N38" s="58">
        <v>15</v>
      </c>
      <c r="O38" s="58">
        <v>0</v>
      </c>
      <c r="P38" s="56">
        <f t="shared" ref="P38:P51" si="4">O38/N38</f>
        <v>0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53.25" customHeight="1">
      <c r="A39" s="32">
        <v>8</v>
      </c>
      <c r="B39" s="30" t="s">
        <v>103</v>
      </c>
      <c r="C39" s="30" t="s">
        <v>104</v>
      </c>
      <c r="D39" s="30" t="s">
        <v>105</v>
      </c>
      <c r="E39" s="30" t="s">
        <v>123</v>
      </c>
      <c r="F39" s="30" t="s">
        <v>124</v>
      </c>
      <c r="G39" s="32" t="s">
        <v>26</v>
      </c>
      <c r="H39" s="7">
        <v>7929</v>
      </c>
      <c r="I39" s="3" t="s">
        <v>125</v>
      </c>
      <c r="J39" s="25" t="s">
        <v>126</v>
      </c>
      <c r="K39" s="51">
        <v>593.34</v>
      </c>
      <c r="L39" s="51">
        <v>528.03460900000005</v>
      </c>
      <c r="M39" s="53">
        <f t="shared" si="3"/>
        <v>0.88993597094414667</v>
      </c>
      <c r="N39" s="58">
        <v>5</v>
      </c>
      <c r="O39" s="58">
        <v>4</v>
      </c>
      <c r="P39" s="56">
        <f t="shared" si="4"/>
        <v>0.8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61.5" customHeight="1">
      <c r="A40" s="31"/>
      <c r="B40" s="31"/>
      <c r="C40" s="31"/>
      <c r="D40" s="31"/>
      <c r="E40" s="31"/>
      <c r="F40" s="31"/>
      <c r="G40" s="31"/>
      <c r="H40" s="7">
        <v>7929</v>
      </c>
      <c r="I40" s="3" t="s">
        <v>125</v>
      </c>
      <c r="J40" s="25" t="s">
        <v>127</v>
      </c>
      <c r="K40" s="51">
        <v>29046.71</v>
      </c>
      <c r="L40" s="51">
        <v>5010.5284750000001</v>
      </c>
      <c r="M40" s="53">
        <f t="shared" si="3"/>
        <v>0.1724990016080995</v>
      </c>
      <c r="N40" s="58">
        <v>7</v>
      </c>
      <c r="O40" s="58">
        <v>0</v>
      </c>
      <c r="P40" s="56">
        <f t="shared" si="4"/>
        <v>0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09.5" customHeight="1">
      <c r="A41" s="3">
        <v>11</v>
      </c>
      <c r="B41" s="7" t="s">
        <v>43</v>
      </c>
      <c r="C41" s="6" t="s">
        <v>128</v>
      </c>
      <c r="D41" s="6" t="s">
        <v>129</v>
      </c>
      <c r="E41" s="6" t="s">
        <v>130</v>
      </c>
      <c r="F41" s="6" t="s">
        <v>131</v>
      </c>
      <c r="G41" s="3">
        <v>32</v>
      </c>
      <c r="H41" s="7">
        <v>7990</v>
      </c>
      <c r="I41" s="3" t="s">
        <v>132</v>
      </c>
      <c r="J41" s="25" t="s">
        <v>133</v>
      </c>
      <c r="K41" s="51">
        <v>6199.64</v>
      </c>
      <c r="L41" s="51">
        <v>2034.796032</v>
      </c>
      <c r="M41" s="53">
        <f t="shared" si="3"/>
        <v>0.32821196585608192</v>
      </c>
      <c r="N41" s="58">
        <v>2.1</v>
      </c>
      <c r="O41" s="58">
        <v>0.82</v>
      </c>
      <c r="P41" s="57">
        <f t="shared" si="4"/>
        <v>0.39047619047619042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44.25" customHeight="1">
      <c r="A42" s="32">
        <v>11</v>
      </c>
      <c r="B42" s="34" t="s">
        <v>43</v>
      </c>
      <c r="C42" s="30" t="s">
        <v>128</v>
      </c>
      <c r="D42" s="30" t="s">
        <v>129</v>
      </c>
      <c r="E42" s="30" t="s">
        <v>134</v>
      </c>
      <c r="F42" s="30" t="s">
        <v>135</v>
      </c>
      <c r="G42" s="32">
        <v>46</v>
      </c>
      <c r="H42" s="7">
        <v>7990</v>
      </c>
      <c r="I42" s="3" t="s">
        <v>132</v>
      </c>
      <c r="J42" s="29" t="s">
        <v>157</v>
      </c>
      <c r="K42" s="51">
        <v>12081.11</v>
      </c>
      <c r="L42" s="51">
        <v>2735.1872870000002</v>
      </c>
      <c r="M42" s="55">
        <f t="shared" si="3"/>
        <v>0.22640198516527041</v>
      </c>
      <c r="N42" s="58">
        <v>0.5</v>
      </c>
      <c r="O42" s="58">
        <v>0.25</v>
      </c>
      <c r="P42" s="57">
        <f t="shared" si="4"/>
        <v>0.5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72">
      <c r="A43" s="31"/>
      <c r="B43" s="31"/>
      <c r="C43" s="31"/>
      <c r="D43" s="31"/>
      <c r="E43" s="31"/>
      <c r="F43" s="31"/>
      <c r="G43" s="31"/>
      <c r="H43" s="7">
        <v>7990</v>
      </c>
      <c r="I43" s="3" t="s">
        <v>132</v>
      </c>
      <c r="J43" s="27" t="s">
        <v>136</v>
      </c>
      <c r="K43" s="51">
        <v>272.01</v>
      </c>
      <c r="L43" s="51">
        <v>259.65508399999999</v>
      </c>
      <c r="M43" s="53">
        <f t="shared" si="3"/>
        <v>0.95457918458880187</v>
      </c>
      <c r="N43" s="58">
        <v>15</v>
      </c>
      <c r="O43" s="58">
        <v>3</v>
      </c>
      <c r="P43" s="57">
        <f t="shared" si="4"/>
        <v>0.2</v>
      </c>
    </row>
    <row r="44" spans="1:26" ht="57" customHeight="1">
      <c r="A44" s="3">
        <v>11</v>
      </c>
      <c r="B44" s="7" t="s">
        <v>43</v>
      </c>
      <c r="C44" s="6" t="s">
        <v>128</v>
      </c>
      <c r="D44" s="6" t="s">
        <v>129</v>
      </c>
      <c r="E44" s="6" t="s">
        <v>137</v>
      </c>
      <c r="F44" s="6" t="s">
        <v>138</v>
      </c>
      <c r="G44" s="3">
        <v>20</v>
      </c>
      <c r="H44" s="7">
        <v>7990</v>
      </c>
      <c r="I44" s="3" t="s">
        <v>132</v>
      </c>
      <c r="J44" s="25" t="s">
        <v>139</v>
      </c>
      <c r="K44" s="51">
        <v>36428.76</v>
      </c>
      <c r="L44" s="51">
        <v>227.63690099999999</v>
      </c>
      <c r="M44" s="55">
        <f t="shared" si="3"/>
        <v>6.2488237590299532E-3</v>
      </c>
      <c r="N44" s="58">
        <v>6</v>
      </c>
      <c r="O44" s="58">
        <v>0</v>
      </c>
      <c r="P44" s="56">
        <f t="shared" si="4"/>
        <v>0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47.25" customHeight="1">
      <c r="A45" s="32">
        <v>16</v>
      </c>
      <c r="B45" s="30" t="s">
        <v>140</v>
      </c>
      <c r="C45" s="30" t="s">
        <v>25</v>
      </c>
      <c r="D45" s="30" t="s">
        <v>141</v>
      </c>
      <c r="E45" s="30" t="s">
        <v>142</v>
      </c>
      <c r="F45" s="30" t="s">
        <v>143</v>
      </c>
      <c r="G45" s="32">
        <v>0</v>
      </c>
      <c r="H45" s="7">
        <v>8036</v>
      </c>
      <c r="I45" s="3" t="s">
        <v>144</v>
      </c>
      <c r="J45" s="25" t="s">
        <v>145</v>
      </c>
      <c r="K45" s="51">
        <v>3491</v>
      </c>
      <c r="L45" s="51">
        <v>2888.5406370000001</v>
      </c>
      <c r="M45" s="53">
        <f t="shared" si="3"/>
        <v>0.82742498911486684</v>
      </c>
      <c r="N45" s="58">
        <v>95</v>
      </c>
      <c r="O45" s="58">
        <v>42</v>
      </c>
      <c r="P45" s="56">
        <f t="shared" si="4"/>
        <v>0.44210526315789472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72">
      <c r="A46" s="33"/>
      <c r="B46" s="33"/>
      <c r="C46" s="33"/>
      <c r="D46" s="33"/>
      <c r="E46" s="33"/>
      <c r="F46" s="33"/>
      <c r="G46" s="33"/>
      <c r="H46" s="7">
        <v>8036</v>
      </c>
      <c r="I46" s="3" t="s">
        <v>144</v>
      </c>
      <c r="J46" s="27" t="s">
        <v>146</v>
      </c>
      <c r="K46" s="51">
        <v>364</v>
      </c>
      <c r="L46" s="51">
        <v>0</v>
      </c>
      <c r="M46" s="53">
        <f t="shared" si="3"/>
        <v>0</v>
      </c>
      <c r="N46" s="58">
        <v>90</v>
      </c>
      <c r="O46" s="58">
        <v>31</v>
      </c>
      <c r="P46" s="56">
        <f t="shared" si="4"/>
        <v>0.34444444444444444</v>
      </c>
    </row>
    <row r="47" spans="1:26" ht="76.5" customHeight="1">
      <c r="A47" s="33"/>
      <c r="B47" s="33"/>
      <c r="C47" s="33"/>
      <c r="D47" s="33"/>
      <c r="E47" s="33"/>
      <c r="F47" s="33"/>
      <c r="G47" s="33"/>
      <c r="H47" s="7">
        <v>8036</v>
      </c>
      <c r="I47" s="3" t="s">
        <v>144</v>
      </c>
      <c r="J47" s="27" t="s">
        <v>147</v>
      </c>
      <c r="K47" s="51">
        <v>3372.37</v>
      </c>
      <c r="L47" s="51">
        <v>3368.9255779999999</v>
      </c>
      <c r="M47" s="53">
        <f t="shared" si="3"/>
        <v>0.9989786346100813</v>
      </c>
      <c r="N47" s="58">
        <v>1</v>
      </c>
      <c r="O47" s="58">
        <v>0.43</v>
      </c>
      <c r="P47" s="56">
        <f t="shared" si="4"/>
        <v>0.43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70.5" customHeight="1">
      <c r="A48" s="33"/>
      <c r="B48" s="33"/>
      <c r="C48" s="33"/>
      <c r="D48" s="33"/>
      <c r="E48" s="33"/>
      <c r="F48" s="33"/>
      <c r="G48" s="33"/>
      <c r="H48" s="7">
        <v>8036</v>
      </c>
      <c r="I48" s="3" t="s">
        <v>144</v>
      </c>
      <c r="J48" s="27" t="s">
        <v>148</v>
      </c>
      <c r="K48" s="51">
        <v>1697.22</v>
      </c>
      <c r="L48" s="51">
        <v>1678.9244000000001</v>
      </c>
      <c r="M48" s="53">
        <f t="shared" si="3"/>
        <v>0.98922025429820537</v>
      </c>
      <c r="N48" s="58">
        <v>0.25</v>
      </c>
      <c r="O48" s="58">
        <v>0.13</v>
      </c>
      <c r="P48" s="56">
        <f t="shared" si="4"/>
        <v>0.52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62.25" customHeight="1">
      <c r="A49" s="33"/>
      <c r="B49" s="33"/>
      <c r="C49" s="33"/>
      <c r="D49" s="33"/>
      <c r="E49" s="33"/>
      <c r="F49" s="33"/>
      <c r="G49" s="33"/>
      <c r="H49" s="7">
        <v>8036</v>
      </c>
      <c r="I49" s="3" t="s">
        <v>144</v>
      </c>
      <c r="J49" s="27" t="s">
        <v>149</v>
      </c>
      <c r="K49" s="51">
        <v>4625.99</v>
      </c>
      <c r="L49" s="51">
        <v>4181.4512960000002</v>
      </c>
      <c r="M49" s="53">
        <f t="shared" si="3"/>
        <v>0.90390409317789278</v>
      </c>
      <c r="N49" s="58">
        <v>0.25</v>
      </c>
      <c r="O49" s="58">
        <v>0.13</v>
      </c>
      <c r="P49" s="56">
        <f t="shared" si="4"/>
        <v>0.52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39" customHeight="1">
      <c r="A50" s="33"/>
      <c r="B50" s="33"/>
      <c r="C50" s="33"/>
      <c r="D50" s="33"/>
      <c r="E50" s="33"/>
      <c r="F50" s="33"/>
      <c r="G50" s="33"/>
      <c r="H50" s="7">
        <v>8036</v>
      </c>
      <c r="I50" s="3" t="s">
        <v>144</v>
      </c>
      <c r="J50" s="27" t="s">
        <v>150</v>
      </c>
      <c r="K50" s="51">
        <v>574.42999999999995</v>
      </c>
      <c r="L50" s="51">
        <v>489.76799999999997</v>
      </c>
      <c r="M50" s="53">
        <f t="shared" si="3"/>
        <v>0.85261563636996673</v>
      </c>
      <c r="N50" s="58">
        <v>0.25</v>
      </c>
      <c r="O50" s="58">
        <v>0.11</v>
      </c>
      <c r="P50" s="56">
        <f t="shared" si="4"/>
        <v>0.44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48.75" customHeight="1">
      <c r="A51" s="31"/>
      <c r="B51" s="31"/>
      <c r="C51" s="31"/>
      <c r="D51" s="31"/>
      <c r="E51" s="31"/>
      <c r="F51" s="31"/>
      <c r="G51" s="31"/>
      <c r="H51" s="7">
        <v>8036</v>
      </c>
      <c r="I51" s="3" t="s">
        <v>144</v>
      </c>
      <c r="J51" s="27" t="s">
        <v>151</v>
      </c>
      <c r="K51" s="51">
        <v>199</v>
      </c>
      <c r="L51" s="51">
        <v>185.80799999999999</v>
      </c>
      <c r="M51" s="54" t="s">
        <v>26</v>
      </c>
      <c r="N51" s="58">
        <v>1</v>
      </c>
      <c r="O51" s="58">
        <v>0.43</v>
      </c>
      <c r="P51" s="56">
        <f t="shared" si="4"/>
        <v>0.43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24" t="s">
        <v>161</v>
      </c>
      <c r="B52" s="17"/>
      <c r="C52" s="17"/>
      <c r="D52" s="17"/>
      <c r="E52" s="17"/>
      <c r="F52" s="17"/>
      <c r="G52" s="17"/>
      <c r="H52" s="17"/>
      <c r="I52" s="17"/>
      <c r="J52" s="17"/>
      <c r="K52" s="20">
        <f>SUM(K8:K51)</f>
        <v>254266.73</v>
      </c>
      <c r="L52" s="20">
        <f>SUM(L8:L51)</f>
        <v>132815.12228699998</v>
      </c>
      <c r="M52" s="17"/>
      <c r="N52" s="20"/>
      <c r="O52" s="20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52" t="s">
        <v>162</v>
      </c>
      <c r="B53" s="17"/>
      <c r="C53" s="17"/>
      <c r="D53" s="17"/>
      <c r="E53" s="17"/>
      <c r="F53" s="17"/>
      <c r="G53" s="17"/>
      <c r="H53" s="17"/>
      <c r="I53" s="17"/>
      <c r="J53" s="17"/>
      <c r="K53" s="19"/>
      <c r="L53" s="19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9"/>
      <c r="L54" s="19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9"/>
      <c r="L56" s="19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9"/>
      <c r="L57" s="19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9"/>
      <c r="L58" s="19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9"/>
      <c r="L59" s="19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9"/>
      <c r="L60" s="19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9"/>
      <c r="L61" s="19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9"/>
      <c r="L62" s="19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9"/>
      <c r="L63" s="19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9"/>
      <c r="L64" s="19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9"/>
      <c r="L65" s="19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9"/>
      <c r="L66" s="19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9"/>
      <c r="L67" s="19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9"/>
      <c r="L68" s="19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9"/>
      <c r="L69" s="19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9"/>
      <c r="L70" s="19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9"/>
      <c r="L71" s="19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9"/>
      <c r="L72" s="19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9"/>
      <c r="L73" s="19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9"/>
      <c r="L74" s="19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9"/>
      <c r="L75" s="19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9"/>
      <c r="L76" s="19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9"/>
      <c r="L77" s="19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9"/>
      <c r="L78" s="19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9"/>
      <c r="L79" s="19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9"/>
      <c r="L80" s="19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9"/>
      <c r="L81" s="19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9"/>
      <c r="L82" s="19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9"/>
      <c r="L83" s="19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9"/>
      <c r="L84" s="19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9"/>
      <c r="L85" s="19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9"/>
      <c r="L86" s="19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9"/>
      <c r="L87" s="19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9"/>
      <c r="L88" s="19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9"/>
      <c r="L89" s="19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9"/>
      <c r="L90" s="19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9"/>
      <c r="L91" s="19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9"/>
      <c r="L92" s="19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9"/>
      <c r="L93" s="19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9"/>
      <c r="L94" s="19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9"/>
      <c r="L95" s="19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9"/>
      <c r="L96" s="19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9"/>
      <c r="L97" s="19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9"/>
      <c r="L98" s="19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9"/>
      <c r="L99" s="19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9"/>
      <c r="L100" s="19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9"/>
      <c r="L101" s="19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9"/>
      <c r="L102" s="19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9"/>
      <c r="L103" s="19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9"/>
      <c r="L104" s="19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9"/>
      <c r="L105" s="19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9"/>
      <c r="L106" s="19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9"/>
      <c r="L107" s="19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9"/>
      <c r="L108" s="19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9"/>
      <c r="L109" s="19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9"/>
      <c r="L110" s="19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9"/>
      <c r="L111" s="19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9"/>
      <c r="L112" s="19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9"/>
      <c r="L113" s="19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9"/>
      <c r="L114" s="19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9"/>
      <c r="L115" s="19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9"/>
      <c r="L116" s="19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9"/>
      <c r="L117" s="19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9"/>
      <c r="L118" s="19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9"/>
      <c r="L119" s="19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9"/>
      <c r="L120" s="19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9"/>
      <c r="L121" s="19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9"/>
      <c r="L122" s="19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9"/>
      <c r="L123" s="19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9"/>
      <c r="L124" s="19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9"/>
      <c r="L125" s="19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9"/>
      <c r="L126" s="19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9"/>
      <c r="L127" s="19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9"/>
      <c r="L128" s="19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9"/>
      <c r="L129" s="19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9"/>
      <c r="L130" s="19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9"/>
      <c r="L131" s="19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9"/>
      <c r="L132" s="19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9"/>
      <c r="L133" s="19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9"/>
      <c r="L134" s="19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9"/>
      <c r="L135" s="19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9"/>
      <c r="L136" s="19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9"/>
      <c r="L137" s="19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9"/>
      <c r="L138" s="19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9"/>
      <c r="L139" s="19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9"/>
      <c r="L140" s="19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9"/>
      <c r="L141" s="19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9"/>
      <c r="L142" s="19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9"/>
      <c r="L143" s="19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9"/>
      <c r="L144" s="19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9"/>
      <c r="L145" s="19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9"/>
      <c r="L146" s="19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9"/>
      <c r="L147" s="19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9"/>
      <c r="L148" s="19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9"/>
      <c r="L149" s="19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9"/>
      <c r="L150" s="19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9"/>
      <c r="L151" s="19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9"/>
      <c r="L152" s="19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9"/>
      <c r="L153" s="19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9"/>
      <c r="L154" s="19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9"/>
      <c r="L155" s="19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9"/>
      <c r="L156" s="19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9"/>
      <c r="L157" s="19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9"/>
      <c r="L158" s="19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9"/>
      <c r="L159" s="19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9"/>
      <c r="L160" s="19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9"/>
      <c r="L161" s="19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9"/>
      <c r="L162" s="19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9"/>
      <c r="L163" s="19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9"/>
      <c r="L164" s="19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9"/>
      <c r="L165" s="19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9"/>
      <c r="L166" s="19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9"/>
      <c r="L167" s="19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9"/>
      <c r="L168" s="19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9"/>
      <c r="L169" s="19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9"/>
      <c r="L170" s="19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9"/>
      <c r="L171" s="19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9"/>
      <c r="L172" s="19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9"/>
      <c r="L173" s="19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9"/>
      <c r="L174" s="19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9"/>
      <c r="L175" s="19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9"/>
      <c r="L176" s="19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9"/>
      <c r="L177" s="19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9"/>
      <c r="L178" s="19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9"/>
      <c r="L179" s="19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9"/>
      <c r="L180" s="19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9"/>
      <c r="L181" s="19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9"/>
      <c r="L182" s="19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9"/>
      <c r="L183" s="19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9"/>
      <c r="L184" s="19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9"/>
      <c r="L185" s="19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9"/>
      <c r="L186" s="19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9"/>
      <c r="L187" s="19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9"/>
      <c r="L188" s="19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9"/>
      <c r="L189" s="19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9"/>
      <c r="L190" s="19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9"/>
      <c r="L191" s="19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9"/>
      <c r="L192" s="19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9"/>
      <c r="L193" s="19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9"/>
      <c r="L194" s="19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9"/>
      <c r="L195" s="19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9"/>
      <c r="L196" s="19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9"/>
      <c r="L197" s="19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9"/>
      <c r="L198" s="19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9"/>
      <c r="L199" s="19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9"/>
      <c r="L200" s="19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9"/>
      <c r="L201" s="19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9"/>
      <c r="L202" s="19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9"/>
      <c r="L203" s="19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9"/>
      <c r="L204" s="19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9"/>
      <c r="L205" s="19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9"/>
      <c r="L206" s="19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9"/>
      <c r="L207" s="19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9"/>
      <c r="L208" s="19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9"/>
      <c r="L209" s="19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9"/>
      <c r="L210" s="19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9"/>
      <c r="L211" s="19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9"/>
      <c r="L212" s="19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9"/>
      <c r="L213" s="19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9"/>
      <c r="L214" s="19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9"/>
      <c r="L215" s="19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9"/>
      <c r="L216" s="19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9"/>
      <c r="L217" s="19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9"/>
      <c r="L218" s="19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9"/>
      <c r="L219" s="19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9"/>
      <c r="L220" s="19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9"/>
      <c r="L221" s="19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9"/>
      <c r="L222" s="19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9"/>
      <c r="L223" s="19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9"/>
      <c r="L224" s="19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9"/>
      <c r="L225" s="19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9"/>
      <c r="L226" s="19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9"/>
      <c r="L227" s="19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9"/>
      <c r="L228" s="19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9"/>
      <c r="L229" s="19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9"/>
      <c r="L230" s="19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9"/>
      <c r="L231" s="19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9"/>
      <c r="L232" s="19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9"/>
      <c r="L233" s="19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9"/>
      <c r="L234" s="19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9"/>
      <c r="L235" s="19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9"/>
      <c r="L236" s="19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9"/>
      <c r="L237" s="19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9"/>
      <c r="L238" s="19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9"/>
      <c r="L239" s="19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9"/>
      <c r="L240" s="19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9"/>
      <c r="L241" s="19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9"/>
      <c r="L242" s="19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9"/>
      <c r="L243" s="19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9"/>
      <c r="L244" s="19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9"/>
      <c r="L245" s="19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9"/>
      <c r="L246" s="19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9"/>
      <c r="L247" s="19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9"/>
      <c r="L248" s="19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9"/>
      <c r="L249" s="19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9"/>
      <c r="L250" s="19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9"/>
      <c r="L251" s="19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9"/>
      <c r="L252" s="19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9"/>
      <c r="L253" s="19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9"/>
      <c r="L254" s="19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9"/>
      <c r="L255" s="19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9"/>
      <c r="L256" s="19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9"/>
      <c r="L257" s="19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9"/>
      <c r="L258" s="19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9"/>
      <c r="L259" s="19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9"/>
      <c r="L260" s="19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9"/>
      <c r="L261" s="19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9"/>
      <c r="L262" s="19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9"/>
      <c r="L263" s="19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9"/>
      <c r="L264" s="19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9"/>
      <c r="L265" s="19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9"/>
      <c r="L266" s="19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9"/>
      <c r="L267" s="19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9"/>
      <c r="L268" s="19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9"/>
      <c r="L269" s="19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9"/>
      <c r="L270" s="19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9"/>
      <c r="L271" s="19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9"/>
      <c r="L272" s="19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9"/>
      <c r="L273" s="19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9"/>
      <c r="L274" s="19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9"/>
      <c r="L275" s="19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9"/>
      <c r="L276" s="19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9"/>
      <c r="L277" s="19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9"/>
      <c r="L278" s="19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9"/>
      <c r="L279" s="19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9"/>
      <c r="L280" s="19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9"/>
      <c r="L281" s="19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9"/>
      <c r="L282" s="19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9"/>
      <c r="L283" s="19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9"/>
      <c r="L284" s="19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9"/>
      <c r="L285" s="19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9"/>
      <c r="L286" s="19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9"/>
      <c r="L287" s="19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9"/>
      <c r="L288" s="19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9"/>
      <c r="L289" s="19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9"/>
      <c r="L290" s="19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9"/>
      <c r="L291" s="19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9"/>
      <c r="L292" s="19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9"/>
      <c r="L293" s="19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9"/>
      <c r="L294" s="19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9"/>
      <c r="L295" s="19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9"/>
      <c r="L296" s="19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9"/>
      <c r="L297" s="19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9"/>
      <c r="L298" s="19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9"/>
      <c r="L299" s="19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9"/>
      <c r="L300" s="19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9"/>
      <c r="L301" s="19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9"/>
      <c r="L302" s="19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9"/>
      <c r="L303" s="19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9"/>
      <c r="L304" s="19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9"/>
      <c r="L305" s="19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9"/>
      <c r="L306" s="19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9"/>
      <c r="L307" s="19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9"/>
      <c r="L308" s="19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9"/>
      <c r="L309" s="19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9"/>
      <c r="L310" s="19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9"/>
      <c r="L311" s="19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9"/>
      <c r="L312" s="19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9"/>
      <c r="L313" s="19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9"/>
      <c r="L314" s="19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9"/>
      <c r="L315" s="19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9"/>
      <c r="L316" s="19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9"/>
      <c r="L317" s="19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9"/>
      <c r="L318" s="19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9"/>
      <c r="L319" s="19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9"/>
      <c r="L320" s="19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9"/>
      <c r="L321" s="19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9"/>
      <c r="L322" s="19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9"/>
      <c r="L323" s="19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9"/>
      <c r="L324" s="19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9"/>
      <c r="L325" s="19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9"/>
      <c r="L326" s="19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9"/>
      <c r="L327" s="19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9"/>
      <c r="L328" s="19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9"/>
      <c r="L329" s="19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9"/>
      <c r="L330" s="19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9"/>
      <c r="L331" s="19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9"/>
      <c r="L332" s="19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9"/>
      <c r="L333" s="19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9"/>
      <c r="L334" s="19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9"/>
      <c r="L335" s="19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9"/>
      <c r="L336" s="19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9"/>
      <c r="L337" s="19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9"/>
      <c r="L338" s="19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9"/>
      <c r="L339" s="19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9"/>
      <c r="L340" s="19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9"/>
      <c r="L341" s="19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9"/>
      <c r="L342" s="19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9"/>
      <c r="L343" s="19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9"/>
      <c r="L344" s="19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9"/>
      <c r="L345" s="19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9"/>
      <c r="L346" s="19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9"/>
      <c r="L347" s="19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9"/>
      <c r="L348" s="19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9"/>
      <c r="L349" s="19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9"/>
      <c r="L350" s="19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9"/>
      <c r="L351" s="19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9"/>
      <c r="L352" s="19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9"/>
      <c r="L353" s="19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9"/>
      <c r="L354" s="19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9"/>
      <c r="L355" s="19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9"/>
      <c r="L356" s="19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9"/>
      <c r="L357" s="19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9"/>
      <c r="L358" s="19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9"/>
      <c r="L359" s="19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9"/>
      <c r="L360" s="19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9"/>
      <c r="L361" s="19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9"/>
      <c r="L362" s="19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9"/>
      <c r="L363" s="19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9"/>
      <c r="L364" s="19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9"/>
      <c r="L365" s="19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9"/>
      <c r="L366" s="19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9"/>
      <c r="L367" s="19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9"/>
      <c r="L368" s="19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9"/>
      <c r="L369" s="19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9"/>
      <c r="L370" s="19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9"/>
      <c r="L371" s="19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9"/>
      <c r="L372" s="19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9"/>
      <c r="L373" s="19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9"/>
      <c r="L374" s="19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9"/>
      <c r="L375" s="19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9"/>
      <c r="L376" s="19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9"/>
      <c r="L377" s="19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9"/>
      <c r="L378" s="19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9"/>
      <c r="L379" s="19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9"/>
      <c r="L380" s="19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9"/>
      <c r="L381" s="19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9"/>
      <c r="L382" s="19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9"/>
      <c r="L383" s="19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9"/>
      <c r="L384" s="19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9"/>
      <c r="L385" s="19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9"/>
      <c r="L386" s="19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9"/>
      <c r="L387" s="19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9"/>
      <c r="L388" s="19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9"/>
      <c r="L389" s="19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9"/>
      <c r="L390" s="19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9"/>
      <c r="L391" s="19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9"/>
      <c r="L392" s="19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9"/>
      <c r="L393" s="19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9"/>
      <c r="L394" s="19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9"/>
      <c r="L395" s="19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9"/>
      <c r="L396" s="19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9"/>
      <c r="L397" s="19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9"/>
      <c r="L398" s="19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9"/>
      <c r="L399" s="19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9"/>
      <c r="L400" s="19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9"/>
      <c r="L401" s="19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9"/>
      <c r="L402" s="19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9"/>
      <c r="L403" s="19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9"/>
      <c r="L404" s="19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9"/>
      <c r="L405" s="19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9"/>
      <c r="L406" s="19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9"/>
      <c r="L407" s="19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9"/>
      <c r="L408" s="19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9"/>
      <c r="L409" s="19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9"/>
      <c r="L410" s="19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9"/>
      <c r="L411" s="19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9"/>
      <c r="L412" s="19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9"/>
      <c r="L413" s="19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9"/>
      <c r="L414" s="19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9"/>
      <c r="L415" s="19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9"/>
      <c r="L416" s="19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9"/>
      <c r="L417" s="19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9"/>
      <c r="L418" s="19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9"/>
      <c r="L419" s="19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9"/>
      <c r="L420" s="19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9"/>
      <c r="L421" s="19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9"/>
      <c r="L422" s="19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9"/>
      <c r="L423" s="19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9"/>
      <c r="L424" s="19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9"/>
      <c r="L425" s="19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9"/>
      <c r="L426" s="19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9"/>
      <c r="L427" s="19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9"/>
      <c r="L428" s="19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9"/>
      <c r="L429" s="19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9"/>
      <c r="L430" s="19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9"/>
      <c r="L431" s="19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9"/>
      <c r="L432" s="19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9"/>
      <c r="L433" s="19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9"/>
      <c r="L434" s="19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9"/>
      <c r="L435" s="19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9"/>
      <c r="L436" s="19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9"/>
      <c r="L437" s="19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9"/>
      <c r="L438" s="19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9"/>
      <c r="L439" s="19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9"/>
      <c r="L440" s="19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9"/>
      <c r="L441" s="19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9"/>
      <c r="L442" s="19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9"/>
      <c r="L443" s="19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9"/>
      <c r="L444" s="19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9"/>
      <c r="L445" s="19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9"/>
      <c r="L446" s="19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9"/>
      <c r="L447" s="19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9"/>
      <c r="L448" s="19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9"/>
      <c r="L449" s="19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9"/>
      <c r="L450" s="19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9"/>
      <c r="L451" s="19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9"/>
      <c r="L452" s="19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9"/>
      <c r="L453" s="19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9"/>
      <c r="L454" s="19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9"/>
      <c r="L455" s="19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9"/>
      <c r="L456" s="19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9"/>
      <c r="L457" s="19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9"/>
      <c r="L458" s="19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9"/>
      <c r="L459" s="19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9"/>
      <c r="L460" s="19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9"/>
      <c r="L461" s="19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9"/>
      <c r="L462" s="19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9"/>
      <c r="L463" s="19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9"/>
      <c r="L464" s="19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9"/>
      <c r="L465" s="19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9"/>
      <c r="L466" s="19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9"/>
      <c r="L467" s="19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9"/>
      <c r="L468" s="19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9"/>
      <c r="L469" s="19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9"/>
      <c r="L470" s="19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9"/>
      <c r="L471" s="19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9"/>
      <c r="L472" s="19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9"/>
      <c r="L473" s="19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9"/>
      <c r="L474" s="19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9"/>
      <c r="L475" s="19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9"/>
      <c r="L476" s="19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9"/>
      <c r="L477" s="19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9"/>
      <c r="L478" s="19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9"/>
      <c r="L479" s="19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9"/>
      <c r="L480" s="19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9"/>
      <c r="L481" s="19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9"/>
      <c r="L482" s="19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9"/>
      <c r="L483" s="19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9"/>
      <c r="L484" s="19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9"/>
      <c r="L485" s="19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9"/>
      <c r="L486" s="19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9"/>
      <c r="L487" s="19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9"/>
      <c r="L488" s="19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9"/>
      <c r="L489" s="19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9"/>
      <c r="L490" s="19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9"/>
      <c r="L491" s="19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9"/>
      <c r="L492" s="19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9"/>
      <c r="L493" s="19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9"/>
      <c r="L494" s="19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9"/>
      <c r="L495" s="19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9"/>
      <c r="L496" s="19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9"/>
      <c r="L497" s="19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9"/>
      <c r="L498" s="19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9"/>
      <c r="L499" s="19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9"/>
      <c r="L500" s="19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9"/>
      <c r="L501" s="19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9"/>
      <c r="L502" s="19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9"/>
      <c r="L503" s="19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9"/>
      <c r="L504" s="19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9"/>
      <c r="L505" s="19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9"/>
      <c r="L506" s="19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9"/>
      <c r="L507" s="19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9"/>
      <c r="L508" s="19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9"/>
      <c r="L509" s="19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9"/>
      <c r="L510" s="19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9"/>
      <c r="L511" s="19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9"/>
      <c r="L512" s="19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9"/>
      <c r="L513" s="19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9"/>
      <c r="L514" s="19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9"/>
      <c r="L515" s="19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9"/>
      <c r="L516" s="19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9"/>
      <c r="L517" s="19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9"/>
      <c r="L518" s="19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9"/>
      <c r="L519" s="19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9"/>
      <c r="L520" s="19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9"/>
      <c r="L521" s="19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9"/>
      <c r="L522" s="19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9"/>
      <c r="L523" s="19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9"/>
      <c r="L524" s="19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9"/>
      <c r="L525" s="19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9"/>
      <c r="L526" s="19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9"/>
      <c r="L527" s="19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9"/>
      <c r="L528" s="19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9"/>
      <c r="L529" s="19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9"/>
      <c r="L530" s="19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9"/>
      <c r="L531" s="19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9"/>
      <c r="L532" s="19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9"/>
      <c r="L533" s="19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9"/>
      <c r="L534" s="19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9"/>
      <c r="L535" s="19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9"/>
      <c r="L536" s="19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9"/>
      <c r="L537" s="19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9"/>
      <c r="L538" s="19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9"/>
      <c r="L539" s="19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9"/>
      <c r="L540" s="19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9"/>
      <c r="L541" s="19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9"/>
      <c r="L542" s="19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9"/>
      <c r="L543" s="19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9"/>
      <c r="L544" s="19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9"/>
      <c r="L545" s="19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9"/>
      <c r="L546" s="19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9"/>
      <c r="L547" s="19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9"/>
      <c r="L548" s="19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9"/>
      <c r="L549" s="19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9"/>
      <c r="L550" s="19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9"/>
      <c r="L551" s="19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9"/>
      <c r="L552" s="19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9"/>
      <c r="L553" s="19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9"/>
      <c r="L554" s="19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9"/>
      <c r="L555" s="19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9"/>
      <c r="L556" s="19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9"/>
      <c r="L557" s="19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9"/>
      <c r="L558" s="19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9"/>
      <c r="L559" s="19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9"/>
      <c r="L560" s="19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9"/>
      <c r="L561" s="19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9"/>
      <c r="L562" s="19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9"/>
      <c r="L563" s="19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9"/>
      <c r="L564" s="19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9"/>
      <c r="L565" s="19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9"/>
      <c r="L566" s="19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9"/>
      <c r="L567" s="19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9"/>
      <c r="L568" s="19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9"/>
      <c r="L569" s="19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9"/>
      <c r="L570" s="19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9"/>
      <c r="L571" s="19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9"/>
      <c r="L572" s="19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9"/>
      <c r="L573" s="19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9"/>
      <c r="L574" s="19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9"/>
      <c r="L575" s="19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9"/>
      <c r="L576" s="19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9"/>
      <c r="L577" s="19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9"/>
      <c r="L578" s="19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9"/>
      <c r="L579" s="19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9"/>
      <c r="L580" s="19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9"/>
      <c r="L581" s="19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9"/>
      <c r="L582" s="19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9"/>
      <c r="L583" s="19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9"/>
      <c r="L584" s="19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9"/>
      <c r="L585" s="19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9"/>
      <c r="L586" s="19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9"/>
      <c r="L587" s="19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9"/>
      <c r="L588" s="19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9"/>
      <c r="L589" s="19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9"/>
      <c r="L590" s="19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9"/>
      <c r="L591" s="19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9"/>
      <c r="L592" s="19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9"/>
      <c r="L593" s="19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9"/>
      <c r="L594" s="19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9"/>
      <c r="L595" s="19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9"/>
      <c r="L596" s="19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9"/>
      <c r="L597" s="19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9"/>
      <c r="L598" s="19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9"/>
      <c r="L599" s="19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9"/>
      <c r="L600" s="19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9"/>
      <c r="L601" s="19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9"/>
      <c r="L602" s="19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9"/>
      <c r="L603" s="19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9"/>
      <c r="L604" s="19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9"/>
      <c r="L605" s="19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9"/>
      <c r="L606" s="19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9"/>
      <c r="L607" s="19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9"/>
      <c r="L608" s="19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9"/>
      <c r="L609" s="19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9"/>
      <c r="L610" s="19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9"/>
      <c r="L611" s="19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9"/>
      <c r="L612" s="19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9"/>
      <c r="L613" s="19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9"/>
      <c r="L614" s="19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9"/>
      <c r="L615" s="19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9"/>
      <c r="L616" s="19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9"/>
      <c r="L617" s="19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9"/>
      <c r="L618" s="19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9"/>
      <c r="L619" s="19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9"/>
      <c r="L620" s="19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9"/>
      <c r="L621" s="19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9"/>
      <c r="L622" s="19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9"/>
      <c r="L623" s="19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9"/>
      <c r="L624" s="19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9"/>
      <c r="L625" s="19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9"/>
      <c r="L626" s="19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9"/>
      <c r="L627" s="19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9"/>
      <c r="L628" s="19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9"/>
      <c r="L629" s="19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9"/>
      <c r="L630" s="19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9"/>
      <c r="L631" s="19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9"/>
      <c r="L632" s="19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9"/>
      <c r="L633" s="19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9"/>
      <c r="L634" s="19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9"/>
      <c r="L635" s="19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9"/>
      <c r="L636" s="19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9"/>
      <c r="L637" s="19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9"/>
      <c r="L638" s="19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9"/>
      <c r="L639" s="19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9"/>
      <c r="L640" s="19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9"/>
      <c r="L641" s="19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9"/>
      <c r="L642" s="19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9"/>
      <c r="L643" s="19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9"/>
      <c r="L644" s="19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9"/>
      <c r="L645" s="19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9"/>
      <c r="L646" s="19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9"/>
      <c r="L647" s="19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9"/>
      <c r="L648" s="19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9"/>
      <c r="L649" s="19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9"/>
      <c r="L650" s="19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9"/>
      <c r="L651" s="19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9"/>
      <c r="L652" s="19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9"/>
      <c r="L653" s="19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9"/>
      <c r="L654" s="19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9"/>
      <c r="L655" s="19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9"/>
      <c r="L656" s="19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9"/>
      <c r="L657" s="19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9"/>
      <c r="L658" s="19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9"/>
      <c r="L659" s="19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9"/>
      <c r="L660" s="19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9"/>
      <c r="L661" s="19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9"/>
      <c r="L662" s="19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9"/>
      <c r="L663" s="19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9"/>
      <c r="L664" s="19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9"/>
      <c r="L665" s="19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9"/>
      <c r="L666" s="19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9"/>
      <c r="L667" s="19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9"/>
      <c r="L668" s="19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9"/>
      <c r="L669" s="19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9"/>
      <c r="L670" s="19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9"/>
      <c r="L671" s="19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9"/>
      <c r="L672" s="19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9"/>
      <c r="L673" s="19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9"/>
      <c r="L674" s="19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9"/>
      <c r="L675" s="19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9"/>
      <c r="L676" s="19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9"/>
      <c r="L677" s="19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9"/>
      <c r="L678" s="19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9"/>
      <c r="L679" s="19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9"/>
      <c r="L680" s="19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9"/>
      <c r="L681" s="19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9"/>
      <c r="L682" s="19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9"/>
      <c r="L683" s="19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9"/>
      <c r="L684" s="19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9"/>
      <c r="L685" s="19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9"/>
      <c r="L686" s="19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9"/>
      <c r="L687" s="19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9"/>
      <c r="L688" s="19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9"/>
      <c r="L689" s="19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9"/>
      <c r="L690" s="19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9"/>
      <c r="L691" s="19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9"/>
      <c r="L692" s="19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9"/>
      <c r="L693" s="19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9"/>
      <c r="L694" s="19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9"/>
      <c r="L695" s="19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9"/>
      <c r="L696" s="19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9"/>
      <c r="L697" s="19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9"/>
      <c r="L698" s="19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9"/>
      <c r="L699" s="19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9"/>
      <c r="L700" s="19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9"/>
      <c r="L701" s="19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9"/>
      <c r="L702" s="19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9"/>
      <c r="L703" s="19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9"/>
      <c r="L704" s="19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9"/>
      <c r="L705" s="19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9"/>
      <c r="L706" s="19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9"/>
      <c r="L707" s="19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9"/>
      <c r="L708" s="19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9"/>
      <c r="L709" s="19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9"/>
      <c r="L710" s="19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9"/>
      <c r="L711" s="19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9"/>
      <c r="L712" s="19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9"/>
      <c r="L713" s="19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9"/>
      <c r="L714" s="19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9"/>
      <c r="L715" s="19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9"/>
      <c r="L716" s="19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9"/>
      <c r="L717" s="19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9"/>
      <c r="L718" s="19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9"/>
      <c r="L719" s="19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9"/>
      <c r="L720" s="19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9"/>
      <c r="L721" s="19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9"/>
      <c r="L722" s="19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9"/>
      <c r="L723" s="19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9"/>
      <c r="L724" s="19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9"/>
      <c r="L725" s="19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9"/>
      <c r="L726" s="19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9"/>
      <c r="L727" s="19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9"/>
      <c r="L728" s="19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9"/>
      <c r="L729" s="19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9"/>
      <c r="L730" s="19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9"/>
      <c r="L731" s="19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9"/>
      <c r="L732" s="19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9"/>
      <c r="L733" s="19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9"/>
      <c r="L734" s="19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9"/>
      <c r="L735" s="19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9"/>
      <c r="L736" s="19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9"/>
      <c r="L737" s="19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9"/>
      <c r="L738" s="19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9"/>
      <c r="L739" s="19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9"/>
      <c r="L740" s="19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9"/>
      <c r="L741" s="19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9"/>
      <c r="L742" s="19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9"/>
      <c r="L743" s="19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9"/>
      <c r="L744" s="19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9"/>
      <c r="L745" s="19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9"/>
      <c r="L746" s="19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9"/>
      <c r="L747" s="19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9"/>
      <c r="L748" s="19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9"/>
      <c r="L749" s="19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9"/>
      <c r="L750" s="19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9"/>
      <c r="L751" s="19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9"/>
      <c r="L752" s="19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9"/>
      <c r="L753" s="19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9"/>
      <c r="L754" s="19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9"/>
      <c r="L755" s="19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9"/>
      <c r="L756" s="19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9"/>
      <c r="L757" s="19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9"/>
      <c r="L758" s="19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9"/>
      <c r="L759" s="19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9"/>
      <c r="L760" s="19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9"/>
      <c r="L761" s="19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9"/>
      <c r="L762" s="19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9"/>
      <c r="L763" s="19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9"/>
      <c r="L764" s="19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9"/>
      <c r="L765" s="19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9"/>
      <c r="L766" s="19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9"/>
      <c r="L767" s="19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9"/>
      <c r="L768" s="19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9"/>
      <c r="L769" s="19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9"/>
      <c r="L770" s="19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9"/>
      <c r="L771" s="19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9"/>
      <c r="L772" s="19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9"/>
      <c r="L773" s="19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9"/>
      <c r="L774" s="19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9"/>
      <c r="L775" s="19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9"/>
      <c r="L776" s="19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9"/>
      <c r="L777" s="19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9"/>
      <c r="L778" s="19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9"/>
      <c r="L779" s="19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9"/>
      <c r="L780" s="19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9"/>
      <c r="L781" s="19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9"/>
      <c r="L782" s="19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9"/>
      <c r="L783" s="19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9"/>
      <c r="L784" s="19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9"/>
      <c r="L785" s="19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9"/>
      <c r="L786" s="19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9"/>
      <c r="L787" s="19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9"/>
      <c r="L788" s="19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9"/>
      <c r="L789" s="19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9"/>
      <c r="L790" s="19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9"/>
      <c r="L791" s="19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9"/>
      <c r="L792" s="19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9"/>
      <c r="L793" s="19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9"/>
      <c r="L794" s="19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9"/>
      <c r="L795" s="19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9"/>
      <c r="L796" s="19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9"/>
      <c r="L797" s="19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9"/>
      <c r="L798" s="19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9"/>
      <c r="L799" s="19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9"/>
      <c r="L800" s="19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9"/>
      <c r="L801" s="19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9"/>
      <c r="L802" s="19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9"/>
      <c r="L803" s="19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9"/>
      <c r="L804" s="19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9"/>
      <c r="L805" s="19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9"/>
      <c r="L806" s="19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9"/>
      <c r="L807" s="19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9"/>
      <c r="L808" s="19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9"/>
      <c r="L809" s="19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9"/>
      <c r="L810" s="19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9"/>
      <c r="L811" s="19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9"/>
      <c r="L812" s="19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9"/>
      <c r="L813" s="19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9"/>
      <c r="L814" s="19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9"/>
      <c r="L815" s="19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9"/>
      <c r="L816" s="19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9"/>
      <c r="L817" s="19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9"/>
      <c r="L818" s="19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9"/>
      <c r="L819" s="19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9"/>
      <c r="L820" s="19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9"/>
      <c r="L821" s="19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9"/>
      <c r="L822" s="19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9"/>
      <c r="L823" s="19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9"/>
      <c r="L824" s="19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9"/>
      <c r="L825" s="19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9"/>
      <c r="L826" s="19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9"/>
      <c r="L827" s="19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9"/>
      <c r="L828" s="19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9"/>
      <c r="L829" s="19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9"/>
      <c r="L830" s="19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9"/>
      <c r="L831" s="19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9"/>
      <c r="L832" s="19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9"/>
      <c r="L833" s="19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9"/>
      <c r="L834" s="19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9"/>
      <c r="L835" s="19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9"/>
      <c r="L836" s="19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9"/>
      <c r="L837" s="19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9"/>
      <c r="L838" s="19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9"/>
      <c r="L839" s="19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9"/>
      <c r="L840" s="19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9"/>
      <c r="L841" s="19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9"/>
      <c r="L842" s="19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9"/>
      <c r="L843" s="19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9"/>
      <c r="L844" s="19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9"/>
      <c r="L845" s="19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9"/>
      <c r="L846" s="19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9"/>
      <c r="L847" s="19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9"/>
      <c r="L848" s="19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9"/>
      <c r="L849" s="19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9"/>
      <c r="L850" s="19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9"/>
      <c r="L851" s="19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9"/>
      <c r="L852" s="19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9"/>
      <c r="L853" s="19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9"/>
      <c r="L854" s="19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9"/>
      <c r="L855" s="19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9"/>
      <c r="L856" s="19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9"/>
      <c r="L857" s="19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9"/>
      <c r="L858" s="19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9"/>
      <c r="L859" s="19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9"/>
      <c r="L860" s="19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9"/>
      <c r="L861" s="19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9"/>
      <c r="L862" s="19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9"/>
      <c r="L863" s="19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9"/>
      <c r="L864" s="19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9"/>
      <c r="L865" s="19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9"/>
      <c r="L866" s="19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9"/>
      <c r="L867" s="19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9"/>
      <c r="L868" s="19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9"/>
      <c r="L869" s="19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9"/>
      <c r="L870" s="19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9"/>
      <c r="L871" s="19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9"/>
      <c r="L872" s="19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9"/>
      <c r="L873" s="19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9"/>
      <c r="L874" s="19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9"/>
      <c r="L875" s="19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9"/>
      <c r="L876" s="19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9"/>
      <c r="L877" s="19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9"/>
      <c r="L878" s="19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9"/>
      <c r="L879" s="19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9"/>
      <c r="L880" s="19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9"/>
      <c r="L881" s="19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9"/>
      <c r="L882" s="19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9"/>
      <c r="L883" s="19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9"/>
      <c r="L884" s="19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9"/>
      <c r="L885" s="19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9"/>
      <c r="L886" s="19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9"/>
      <c r="L887" s="19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9"/>
      <c r="L888" s="19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9"/>
      <c r="L889" s="19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9"/>
      <c r="L890" s="19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9"/>
      <c r="L891" s="19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9"/>
      <c r="L892" s="19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9"/>
      <c r="L893" s="19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9"/>
      <c r="L894" s="19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9"/>
      <c r="L895" s="19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9"/>
      <c r="L896" s="19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9"/>
      <c r="L897" s="19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9"/>
      <c r="L898" s="19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9"/>
      <c r="L899" s="19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9"/>
      <c r="L900" s="19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9"/>
      <c r="L901" s="19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9"/>
      <c r="L902" s="19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9"/>
      <c r="L903" s="19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9"/>
      <c r="L904" s="19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9"/>
      <c r="L905" s="19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9"/>
      <c r="L906" s="19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9"/>
      <c r="L907" s="19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9"/>
      <c r="L908" s="19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9"/>
      <c r="L909" s="19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9"/>
      <c r="L910" s="19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9"/>
      <c r="L911" s="19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9"/>
      <c r="L912" s="19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9"/>
      <c r="L913" s="19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9"/>
      <c r="L914" s="19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9"/>
      <c r="L915" s="19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9"/>
      <c r="L916" s="19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9"/>
      <c r="L917" s="19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9"/>
      <c r="L918" s="19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9"/>
      <c r="L919" s="19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9"/>
      <c r="L920" s="19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9"/>
      <c r="L921" s="19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9"/>
      <c r="L922" s="19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9"/>
      <c r="L923" s="19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9"/>
      <c r="L924" s="19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9"/>
      <c r="L925" s="19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9"/>
      <c r="L926" s="19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9"/>
      <c r="L927" s="19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9"/>
      <c r="L928" s="19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9"/>
      <c r="L929" s="19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9"/>
      <c r="L930" s="19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9"/>
      <c r="L931" s="19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9"/>
      <c r="L932" s="19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9"/>
      <c r="L933" s="19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9"/>
      <c r="L934" s="19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9"/>
      <c r="L935" s="19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9"/>
      <c r="L936" s="19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9"/>
      <c r="L937" s="19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9"/>
      <c r="L938" s="19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9"/>
      <c r="L939" s="19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9"/>
      <c r="L940" s="19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9"/>
      <c r="L941" s="19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9"/>
      <c r="L942" s="19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9"/>
      <c r="L943" s="19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9"/>
      <c r="L944" s="19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9"/>
      <c r="L945" s="19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9"/>
      <c r="L946" s="19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9"/>
      <c r="L947" s="19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9"/>
      <c r="L948" s="19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9"/>
      <c r="L949" s="19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9"/>
      <c r="L950" s="19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9"/>
      <c r="L951" s="19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9"/>
      <c r="L952" s="19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9"/>
      <c r="L953" s="19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9"/>
      <c r="L954" s="19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9"/>
      <c r="L955" s="19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9"/>
      <c r="L956" s="19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9"/>
      <c r="L957" s="19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9"/>
      <c r="L958" s="19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9"/>
      <c r="L959" s="19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9"/>
      <c r="L960" s="19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9"/>
      <c r="L961" s="19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9"/>
      <c r="L962" s="19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9"/>
      <c r="L963" s="19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9"/>
      <c r="L964" s="19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9"/>
      <c r="L965" s="19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9"/>
      <c r="L966" s="19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9"/>
      <c r="L967" s="19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9"/>
      <c r="L968" s="19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9"/>
      <c r="L969" s="19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9"/>
      <c r="L970" s="19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9"/>
      <c r="L971" s="19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9"/>
      <c r="L972" s="19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9"/>
      <c r="L973" s="19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9"/>
      <c r="L974" s="19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9"/>
      <c r="L975" s="19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9"/>
      <c r="L976" s="19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9"/>
      <c r="L977" s="19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9"/>
      <c r="L978" s="19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9"/>
      <c r="L979" s="19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9"/>
      <c r="L980" s="19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9"/>
      <c r="L981" s="19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9"/>
      <c r="L982" s="19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9"/>
      <c r="L983" s="19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9"/>
      <c r="L984" s="19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9"/>
      <c r="L985" s="19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9"/>
      <c r="L986" s="19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9"/>
      <c r="L987" s="19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9"/>
      <c r="L988" s="19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9"/>
      <c r="L989" s="19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9"/>
      <c r="L990" s="19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9"/>
      <c r="L991" s="19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9"/>
      <c r="L992" s="19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9"/>
      <c r="L993" s="19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9"/>
      <c r="L994" s="19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9"/>
      <c r="L995" s="19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9"/>
      <c r="L996" s="19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9"/>
      <c r="L997" s="19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9"/>
      <c r="L998" s="19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9"/>
      <c r="L999" s="19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9"/>
      <c r="L1000" s="19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5.7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9"/>
      <c r="L1001" s="19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15.75" customHeight="1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9"/>
      <c r="L1002" s="19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 spans="1:26" ht="15.75" customHeight="1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9"/>
      <c r="L1003" s="19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  <row r="1004" spans="1:26" ht="15.75" customHeight="1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9"/>
      <c r="L1004" s="19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 spans="1:26" ht="15.75" customHeight="1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9"/>
      <c r="L1005" s="19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</row>
    <row r="1006" spans="1:26" ht="15.75" customHeight="1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9"/>
      <c r="L1006" s="19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</row>
    <row r="1007" spans="1:26" ht="15.75" customHeight="1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9"/>
      <c r="L1007" s="19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</row>
    <row r="1008" spans="1:26" ht="15.75" customHeight="1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9"/>
      <c r="L1008" s="19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</row>
    <row r="1009" spans="1:26" ht="15.75" customHeight="1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9"/>
      <c r="L1009" s="19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</row>
    <row r="1010" spans="1:26" ht="15.75" customHeight="1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9"/>
      <c r="L1010" s="19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</row>
    <row r="1011" spans="1:26" ht="15.75" customHeight="1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9"/>
      <c r="L1011" s="19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</row>
    <row r="1012" spans="1:26" ht="15.75" customHeight="1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9"/>
      <c r="L1012" s="19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</row>
    <row r="1013" spans="1:26" ht="15.75" customHeight="1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9"/>
      <c r="L1013" s="19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</row>
    <row r="1014" spans="1:26" ht="15.75" customHeight="1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9"/>
      <c r="L1014" s="19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</row>
    <row r="1015" spans="1:26" ht="15.75" customHeight="1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9"/>
      <c r="L1015" s="19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</row>
    <row r="1016" spans="1:26" ht="15.75" customHeight="1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9"/>
      <c r="L1016" s="19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</row>
  </sheetData>
  <mergeCells count="91">
    <mergeCell ref="E24:E25"/>
    <mergeCell ref="F24:F25"/>
    <mergeCell ref="G24:G25"/>
    <mergeCell ref="D24:D25"/>
    <mergeCell ref="C24:C25"/>
    <mergeCell ref="E27:E32"/>
    <mergeCell ref="F27:F32"/>
    <mergeCell ref="G27:G32"/>
    <mergeCell ref="D37:D38"/>
    <mergeCell ref="C37:C38"/>
    <mergeCell ref="G35:G36"/>
    <mergeCell ref="F35:F36"/>
    <mergeCell ref="E35:E36"/>
    <mergeCell ref="D35:D36"/>
    <mergeCell ref="C35:C36"/>
    <mergeCell ref="D27:D32"/>
    <mergeCell ref="C27:C32"/>
    <mergeCell ref="B37:B38"/>
    <mergeCell ref="A37:A38"/>
    <mergeCell ref="G39:G40"/>
    <mergeCell ref="F39:F40"/>
    <mergeCell ref="E39:E40"/>
    <mergeCell ref="B39:B40"/>
    <mergeCell ref="A39:A40"/>
    <mergeCell ref="C39:C40"/>
    <mergeCell ref="D39:D40"/>
    <mergeCell ref="G37:G38"/>
    <mergeCell ref="F37:F38"/>
    <mergeCell ref="E37:E38"/>
    <mergeCell ref="G45:G51"/>
    <mergeCell ref="F45:F51"/>
    <mergeCell ref="E45:E51"/>
    <mergeCell ref="D45:D51"/>
    <mergeCell ref="C45:C51"/>
    <mergeCell ref="B45:B51"/>
    <mergeCell ref="A45:A51"/>
    <mergeCell ref="D42:D43"/>
    <mergeCell ref="C42:C43"/>
    <mergeCell ref="B42:B43"/>
    <mergeCell ref="A42:A43"/>
    <mergeCell ref="E42:E43"/>
    <mergeCell ref="F42:F43"/>
    <mergeCell ref="G42:G43"/>
    <mergeCell ref="A3:D4"/>
    <mergeCell ref="E3:G4"/>
    <mergeCell ref="G11:G14"/>
    <mergeCell ref="F11:F14"/>
    <mergeCell ref="E11:E14"/>
    <mergeCell ref="D11:D14"/>
    <mergeCell ref="C11:C14"/>
    <mergeCell ref="B11:B14"/>
    <mergeCell ref="A11:A14"/>
    <mergeCell ref="G17:G18"/>
    <mergeCell ref="F17:F18"/>
    <mergeCell ref="E17:E18"/>
    <mergeCell ref="D17:D18"/>
    <mergeCell ref="H3:J3"/>
    <mergeCell ref="K3:M3"/>
    <mergeCell ref="N3:P4"/>
    <mergeCell ref="H4:J4"/>
    <mergeCell ref="K4:M4"/>
    <mergeCell ref="N5:N7"/>
    <mergeCell ref="O5:O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G21:G23"/>
    <mergeCell ref="F21:F23"/>
    <mergeCell ref="E21:E23"/>
    <mergeCell ref="D21:D23"/>
    <mergeCell ref="C21:C23"/>
    <mergeCell ref="B35:B36"/>
    <mergeCell ref="A35:A36"/>
    <mergeCell ref="C17:C18"/>
    <mergeCell ref="B17:B18"/>
    <mergeCell ref="A17:A18"/>
    <mergeCell ref="A21:A23"/>
    <mergeCell ref="B21:B23"/>
    <mergeCell ref="B24:B25"/>
    <mergeCell ref="A24:A25"/>
    <mergeCell ref="B27:B32"/>
    <mergeCell ref="A27:A3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2</vt:lpstr>
      <vt:lpstr>ODS-BCS JUNIO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Lucia Bustos Críales</dc:creator>
  <cp:lastModifiedBy>Omar</cp:lastModifiedBy>
  <dcterms:created xsi:type="dcterms:W3CDTF">2024-01-18T13:06:20Z</dcterms:created>
  <dcterms:modified xsi:type="dcterms:W3CDTF">2025-07-31T22:43:19Z</dcterms:modified>
</cp:coreProperties>
</file>